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A00153\Box\【PJ】MJIA物流リート部\【PJ】IA物流_200期中運用（AM業務）\6000三菱地所物流ﾘｰﾄ投資法人\３．開示・IR\2_IR\6_個別検討事項\2504_リスクアセットWG\★開示用\"/>
    </mc:Choice>
  </mc:AlternateContent>
  <xr:revisionPtr revIDLastSave="0" documentId="13_ncr:1_{2500DF4D-D24E-4B40-9F8F-6F907D9DA7B4}" xr6:coauthVersionLast="47" xr6:coauthVersionMax="47" xr10:uidLastSave="{00000000-0000-0000-0000-000000000000}"/>
  <bookViews>
    <workbookView xWindow="120" yWindow="0" windowWidth="23016" windowHeight="11976" xr2:uid="{56256061-B765-454F-A7FF-1C98F357B38E}"/>
  </bookViews>
  <sheets>
    <sheet name="RA表（オンバラ）" sheetId="1" r:id="rId1"/>
    <sheet name="RA表（オフバラ）" sheetId="2" r:id="rId2"/>
    <sheet name="明細（オンバラ）" sheetId="3" r:id="rId3"/>
    <sheet name="明細（オフバラ）" sheetId="4" r:id="rId4"/>
  </sheets>
  <definedNames>
    <definedName name="___QQ1" localSheetId="1" hidden="1">{"test",#N/A,FALSE,"96-1"}</definedName>
    <definedName name="___QQ1" localSheetId="0" hidden="1">{"test",#N/A,FALSE,"96-1"}</definedName>
    <definedName name="___QQ1" hidden="1">{"test",#N/A,FALSE,"96-1"}</definedName>
    <definedName name="__B1" localSheetId="1">#REF!</definedName>
    <definedName name="__B1" localSheetId="0">#REF!</definedName>
    <definedName name="__B1">#REF!</definedName>
    <definedName name="__B11" localSheetId="1">#REF!</definedName>
    <definedName name="__B11" localSheetId="0">#REF!</definedName>
    <definedName name="__B11">#REF!</definedName>
    <definedName name="__FDS_HYPERLINK_TOGGLE_STATE__" hidden="1">"ON"</definedName>
    <definedName name="__QQ1" localSheetId="1" hidden="1">{"test",#N/A,FALSE,"96-1"}</definedName>
    <definedName name="__QQ1" localSheetId="0" hidden="1">{"test",#N/A,FALSE,"96-1"}</definedName>
    <definedName name="__QQ1" hidden="1">{"test",#N/A,FALSE,"96-1"}</definedName>
    <definedName name="__TB10" localSheetId="1">#REF!</definedName>
    <definedName name="__TB10" localSheetId="0">#REF!</definedName>
    <definedName name="__TB10">#REF!</definedName>
    <definedName name="__TB24" localSheetId="1">#REF!</definedName>
    <definedName name="__TB24" localSheetId="0">#REF!</definedName>
    <definedName name="__TB24">#REF!</definedName>
    <definedName name="_B1" localSheetId="1">#REF!</definedName>
    <definedName name="_B1" localSheetId="0">#REF!</definedName>
    <definedName name="_B1">#REF!</definedName>
    <definedName name="_B11" localSheetId="1">#REF!</definedName>
    <definedName name="_B11" localSheetId="0">#REF!</definedName>
    <definedName name="_B11">#REF!</definedName>
    <definedName name="_BQ4.1" localSheetId="1" hidden="1">#REF!</definedName>
    <definedName name="_BQ4.1" localSheetId="0" hidden="1">#REF!</definedName>
    <definedName name="_BQ4.1" hidden="1">#REF!</definedName>
    <definedName name="_BQ4.10" localSheetId="1" hidden="1">#REF!</definedName>
    <definedName name="_BQ4.10" localSheetId="0" hidden="1">#REF!</definedName>
    <definedName name="_BQ4.10" hidden="1">#REF!</definedName>
    <definedName name="_BQ4.12" localSheetId="1" hidden="1">#REF!</definedName>
    <definedName name="_BQ4.12" localSheetId="0" hidden="1">#REF!</definedName>
    <definedName name="_BQ4.12" hidden="1">#REF!</definedName>
    <definedName name="_BQ4.13" localSheetId="1" hidden="1">#REF!</definedName>
    <definedName name="_BQ4.13" localSheetId="0" hidden="1">#REF!</definedName>
    <definedName name="_BQ4.13" hidden="1">#REF!</definedName>
    <definedName name="_BQ4.14" localSheetId="1" hidden="1">#REF!</definedName>
    <definedName name="_BQ4.14" localSheetId="0" hidden="1">#REF!</definedName>
    <definedName name="_BQ4.14" hidden="1">#REF!</definedName>
    <definedName name="_BQ4.15" localSheetId="1" hidden="1">#REF!</definedName>
    <definedName name="_BQ4.15" localSheetId="0" hidden="1">#REF!</definedName>
    <definedName name="_BQ4.15" hidden="1">#REF!</definedName>
    <definedName name="_BQ4.16" localSheetId="1" hidden="1">#REF!</definedName>
    <definedName name="_BQ4.16" localSheetId="0" hidden="1">#REF!</definedName>
    <definedName name="_BQ4.16" hidden="1">#REF!</definedName>
    <definedName name="_BQ4.2" localSheetId="1" hidden="1">#REF!</definedName>
    <definedName name="_BQ4.2" localSheetId="0" hidden="1">#REF!</definedName>
    <definedName name="_BQ4.2" hidden="1">#REF!</definedName>
    <definedName name="_BQ4.3" localSheetId="1" hidden="1">#REF!</definedName>
    <definedName name="_BQ4.3" localSheetId="0" hidden="1">#REF!</definedName>
    <definedName name="_BQ4.3" hidden="1">#REF!</definedName>
    <definedName name="_BQ4.4" localSheetId="1" hidden="1">#REF!</definedName>
    <definedName name="_BQ4.4" localSheetId="0" hidden="1">#REF!</definedName>
    <definedName name="_BQ4.4" hidden="1">#REF!</definedName>
    <definedName name="_BQ4.5" localSheetId="1" hidden="1">#REF!</definedName>
    <definedName name="_BQ4.5" localSheetId="0" hidden="1">#REF!</definedName>
    <definedName name="_BQ4.5" hidden="1">#REF!</definedName>
    <definedName name="_BQ4.6" localSheetId="1" hidden="1">#REF!</definedName>
    <definedName name="_BQ4.6" localSheetId="0" hidden="1">#REF!</definedName>
    <definedName name="_BQ4.6" hidden="1">#REF!</definedName>
    <definedName name="_BQ4.7" localSheetId="1" hidden="1">#REF!</definedName>
    <definedName name="_BQ4.7" localSheetId="0" hidden="1">#REF!</definedName>
    <definedName name="_BQ4.7" hidden="1">#REF!</definedName>
    <definedName name="_BQ4.8" localSheetId="1" hidden="1">#REF!</definedName>
    <definedName name="_BQ4.8" localSheetId="0" hidden="1">#REF!</definedName>
    <definedName name="_BQ4.8" hidden="1">#REF!</definedName>
    <definedName name="_Fill" localSheetId="1" hidden="1">#REF!</definedName>
    <definedName name="_Fill" localSheetId="0" hidden="1">#REF!</definedName>
    <definedName name="_Fill" hidden="1">#REF!</definedName>
    <definedName name="_xlnm._FilterDatabase" localSheetId="2" hidden="1">'明細（オンバラ）'!$A$1:$P$82</definedName>
    <definedName name="_TB10" localSheetId="1">#REF!</definedName>
    <definedName name="_TB10" localSheetId="0">#REF!</definedName>
    <definedName name="_TB10">#REF!</definedName>
    <definedName name="_TB24" localSheetId="1">#REF!</definedName>
    <definedName name="_TB24" localSheetId="0">#REF!</definedName>
    <definedName name="_TB24">#REF!</definedName>
    <definedName name="\A" localSheetId="1">#REF!</definedName>
    <definedName name="\A" localSheetId="0">#REF!</definedName>
    <definedName name="\A">#REF!</definedName>
    <definedName name="\B" localSheetId="1">#REF!</definedName>
    <definedName name="\B" localSheetId="0">#REF!</definedName>
    <definedName name="\B">#REF!</definedName>
    <definedName name="\C" localSheetId="1">#REF!</definedName>
    <definedName name="\C" localSheetId="0">#REF!</definedName>
    <definedName name="\C">#REF!</definedName>
    <definedName name="\D" localSheetId="1">#REF!</definedName>
    <definedName name="\D" localSheetId="0">#REF!</definedName>
    <definedName name="\D">#REF!</definedName>
    <definedName name="\E" localSheetId="1">#REF!</definedName>
    <definedName name="\E" localSheetId="0">#REF!</definedName>
    <definedName name="\E">#REF!</definedName>
    <definedName name="a" localSheetId="1">#REF!</definedName>
    <definedName name="a" localSheetId="0">#REF!</definedName>
    <definedName name="a">#REF!</definedName>
    <definedName name="A_ATTRIBUTE_FORMAT_CHECK_FIELD" localSheetId="1">#REF!</definedName>
    <definedName name="A_ATTRIBUTE_FORMAT_CHECK_FIELD" localSheetId="0">#REF!</definedName>
    <definedName name="A_ATTRIBUTE_FORMAT_CHECK_FIELD">#REF!</definedName>
    <definedName name="A_MSG_FORMAT_FIELD" localSheetId="1">#REF!</definedName>
    <definedName name="A_MSG_FORMAT_FIELD" localSheetId="0">#REF!</definedName>
    <definedName name="A_MSG_FORMAT_FIELD">#REF!</definedName>
    <definedName name="A_RI_FORMAT_CHECK_FIELD" localSheetId="1">#REF!</definedName>
    <definedName name="A_RI_FORMAT_CHECK_FIELD" localSheetId="0">#REF!</definedName>
    <definedName name="A_RI_FORMAT_CHECK_FIELD">#REF!</definedName>
    <definedName name="A_SI_COLUMN_LIST" localSheetId="1">#REF!</definedName>
    <definedName name="A_SI_COLUMN_LIST" localSheetId="0">#REF!</definedName>
    <definedName name="A_SI_COLUMN_LIST">#REF!</definedName>
    <definedName name="A_SI_COLUMN_LIST_J" localSheetId="1">#REF!</definedName>
    <definedName name="A_SI_COLUMN_LIST_J" localSheetId="0">#REF!</definedName>
    <definedName name="A_SI_COLUMN_LIST_J">#REF!</definedName>
    <definedName name="A_SI_COLUMN_NAME" localSheetId="1">#REF!</definedName>
    <definedName name="A_SI_COLUMN_NAME" localSheetId="0">#REF!</definedName>
    <definedName name="A_SI_COLUMN_NAME">#REF!</definedName>
    <definedName name="A_SI_COLUMN_NAME_J" localSheetId="1">#REF!</definedName>
    <definedName name="A_SI_COLUMN_NAME_J" localSheetId="0">#REF!</definedName>
    <definedName name="A_SI_COLUMN_NAME_J">#REF!</definedName>
    <definedName name="A_UC_FORMAT_CHECK_FIELD" localSheetId="1">#REF!</definedName>
    <definedName name="A_UC_FORMAT_CHECK_FIELD" localSheetId="0">#REF!</definedName>
    <definedName name="A_UC_FORMAT_CHECK_FIELD">#REF!</definedName>
    <definedName name="A_UC_FORMAT_CLASS_NAME" localSheetId="1">#REF!</definedName>
    <definedName name="A_UC_FORMAT_CLASS_NAME" localSheetId="0">#REF!</definedName>
    <definedName name="A_UC_FORMAT_CLASS_NAME">#REF!</definedName>
    <definedName name="A_UC_FORMAT_ID" localSheetId="1">#REF!</definedName>
    <definedName name="A_UC_FORMAT_ID" localSheetId="0">#REF!</definedName>
    <definedName name="A_UC_FORMAT_ID">#REF!</definedName>
    <definedName name="A_UC_FORMAT_METHOD_NAME" localSheetId="1">#REF!</definedName>
    <definedName name="A_UC_FORMAT_METHOD_NAME" localSheetId="0">#REF!</definedName>
    <definedName name="A_UC_FORMAT_METHOD_NAME">#REF!</definedName>
    <definedName name="A01_0000" localSheetId="1">#REF!</definedName>
    <definedName name="A01_0000" localSheetId="0">#REF!</definedName>
    <definedName name="A01_0000">#REF!</definedName>
    <definedName name="A01_NMN" localSheetId="1">#REF!</definedName>
    <definedName name="A01_NMN" localSheetId="0">#REF!</definedName>
    <definedName name="A01_NMN">#REF!</definedName>
    <definedName name="A01NMN" localSheetId="1">#REF!</definedName>
    <definedName name="A01NMN" localSheetId="0">#REF!</definedName>
    <definedName name="A01NMN">#REF!</definedName>
    <definedName name="A02_0000" localSheetId="1">#REF!</definedName>
    <definedName name="A02_0000" localSheetId="0">#REF!</definedName>
    <definedName name="A02_0000">#REF!</definedName>
    <definedName name="A02_0020" localSheetId="1">#REF!</definedName>
    <definedName name="A02_0020" localSheetId="0">#REF!</definedName>
    <definedName name="A02_0020">#REF!</definedName>
    <definedName name="A02_0050" localSheetId="1">#REF!</definedName>
    <definedName name="A02_0050" localSheetId="0">#REF!</definedName>
    <definedName name="A02_0050">#REF!</definedName>
    <definedName name="A02_0100" localSheetId="1">#REF!</definedName>
    <definedName name="A02_0100" localSheetId="0">#REF!</definedName>
    <definedName name="A02_0100">#REF!</definedName>
    <definedName name="A02_0150" localSheetId="1">#REF!</definedName>
    <definedName name="A02_0150" localSheetId="0">#REF!</definedName>
    <definedName name="A02_0150">#REF!</definedName>
    <definedName name="A03_0000" localSheetId="1">#REF!</definedName>
    <definedName name="A03_0000" localSheetId="0">#REF!</definedName>
    <definedName name="A03_0000">#REF!</definedName>
    <definedName name="A03_0020" localSheetId="1">#REF!</definedName>
    <definedName name="A03_0020" localSheetId="0">#REF!</definedName>
    <definedName name="A03_0020">#REF!</definedName>
    <definedName name="A03_0050" localSheetId="1">#REF!</definedName>
    <definedName name="A03_0050" localSheetId="0">#REF!</definedName>
    <definedName name="A03_0050">#REF!</definedName>
    <definedName name="A03_0100" localSheetId="1">#REF!</definedName>
    <definedName name="A03_0100" localSheetId="0">#REF!</definedName>
    <definedName name="A03_0100">#REF!</definedName>
    <definedName name="A03_0150" localSheetId="1">#REF!</definedName>
    <definedName name="A03_0150" localSheetId="0">#REF!</definedName>
    <definedName name="A03_0150">#REF!</definedName>
    <definedName name="A04_0000" localSheetId="1">#REF!</definedName>
    <definedName name="A04_0000" localSheetId="0">#REF!</definedName>
    <definedName name="A04_0000">#REF!</definedName>
    <definedName name="A05_0000" localSheetId="1">#REF!</definedName>
    <definedName name="A05_0000" localSheetId="0">#REF!</definedName>
    <definedName name="A05_0000">#REF!</definedName>
    <definedName name="A06_0020" localSheetId="1">#REF!</definedName>
    <definedName name="A06_0020" localSheetId="0">#REF!</definedName>
    <definedName name="A06_0020">#REF!</definedName>
    <definedName name="A06_0050" localSheetId="1">#REF!</definedName>
    <definedName name="A06_0050" localSheetId="0">#REF!</definedName>
    <definedName name="A06_0050">#REF!</definedName>
    <definedName name="A06_0100" localSheetId="1">#REF!</definedName>
    <definedName name="A06_0100" localSheetId="0">#REF!</definedName>
    <definedName name="A06_0100">#REF!</definedName>
    <definedName name="A06_0150" localSheetId="1">#REF!</definedName>
    <definedName name="A06_0150" localSheetId="0">#REF!</definedName>
    <definedName name="A06_0150">#REF!</definedName>
    <definedName name="A07_0000" localSheetId="1">#REF!</definedName>
    <definedName name="A07_0000" localSheetId="0">#REF!</definedName>
    <definedName name="A07_0000">#REF!</definedName>
    <definedName name="A07_0020" localSheetId="1">#REF!</definedName>
    <definedName name="A07_0020" localSheetId="0">#REF!</definedName>
    <definedName name="A07_0020">#REF!</definedName>
    <definedName name="A07_0050" localSheetId="1">#REF!</definedName>
    <definedName name="A07_0050" localSheetId="0">#REF!</definedName>
    <definedName name="A07_0050">#REF!</definedName>
    <definedName name="A07_0100" localSheetId="1">#REF!</definedName>
    <definedName name="A07_0100" localSheetId="0">#REF!</definedName>
    <definedName name="A07_0100">#REF!</definedName>
    <definedName name="A07_0150" localSheetId="1">#REF!</definedName>
    <definedName name="A07_0150" localSheetId="0">#REF!</definedName>
    <definedName name="A07_0150">#REF!</definedName>
    <definedName name="A08_0010" localSheetId="1">#REF!</definedName>
    <definedName name="A08_0010" localSheetId="0">#REF!</definedName>
    <definedName name="A08_0010">#REF!</definedName>
    <definedName name="A08_0020" localSheetId="1">#REF!</definedName>
    <definedName name="A08_0020" localSheetId="0">#REF!</definedName>
    <definedName name="A08_0020">#REF!</definedName>
    <definedName name="A09_0020" localSheetId="1">#REF!</definedName>
    <definedName name="A09_0020" localSheetId="0">#REF!</definedName>
    <definedName name="A09_0020">#REF!</definedName>
    <definedName name="A10_0020" localSheetId="1">#REF!</definedName>
    <definedName name="A10_0020" localSheetId="0">#REF!</definedName>
    <definedName name="A10_0020">#REF!</definedName>
    <definedName name="A10_0050" localSheetId="1">#REF!</definedName>
    <definedName name="A10_0050" localSheetId="0">#REF!</definedName>
    <definedName name="A10_0050">#REF!</definedName>
    <definedName name="A10_0100" localSheetId="1">#REF!</definedName>
    <definedName name="A10_0100" localSheetId="0">#REF!</definedName>
    <definedName name="A10_0100">#REF!</definedName>
    <definedName name="A10_0150" localSheetId="1">#REF!</definedName>
    <definedName name="A10_0150" localSheetId="0">#REF!</definedName>
    <definedName name="A10_0150">#REF!</definedName>
    <definedName name="A11_0020" localSheetId="1">#REF!</definedName>
    <definedName name="A11_0020" localSheetId="0">#REF!</definedName>
    <definedName name="A11_0020">#REF!</definedName>
    <definedName name="A11_0050" localSheetId="1">#REF!</definedName>
    <definedName name="A11_0050" localSheetId="0">#REF!</definedName>
    <definedName name="A11_0050">#REF!</definedName>
    <definedName name="A11_0100" localSheetId="1">#REF!</definedName>
    <definedName name="A11_0100" localSheetId="0">#REF!</definedName>
    <definedName name="A11_0100">#REF!</definedName>
    <definedName name="A11_0150" localSheetId="1">#REF!</definedName>
    <definedName name="A11_0150" localSheetId="0">#REF!</definedName>
    <definedName name="A11_0150">#REF!</definedName>
    <definedName name="A12_0020" localSheetId="1">#REF!</definedName>
    <definedName name="A12_0020" localSheetId="0">#REF!</definedName>
    <definedName name="A12_0020">#REF!</definedName>
    <definedName name="A12_0050" localSheetId="1">#REF!</definedName>
    <definedName name="A12_0050" localSheetId="0">#REF!</definedName>
    <definedName name="A12_0050">#REF!</definedName>
    <definedName name="A12_0100" localSheetId="1">#REF!</definedName>
    <definedName name="A12_0100" localSheetId="0">#REF!</definedName>
    <definedName name="A12_0100">#REF!</definedName>
    <definedName name="A12_0150" localSheetId="1">#REF!</definedName>
    <definedName name="A12_0150" localSheetId="0">#REF!</definedName>
    <definedName name="A12_0150">#REF!</definedName>
    <definedName name="A13_9999" localSheetId="1">#REF!</definedName>
    <definedName name="A13_9999" localSheetId="0">#REF!</definedName>
    <definedName name="A13_9999">#REF!</definedName>
    <definedName name="A14_9999" localSheetId="1">#REF!</definedName>
    <definedName name="A14_9999" localSheetId="0">#REF!</definedName>
    <definedName name="A14_9999">#REF!</definedName>
    <definedName name="A15_9999" localSheetId="1">#REF!</definedName>
    <definedName name="A15_9999" localSheetId="0">#REF!</definedName>
    <definedName name="A15_9999">#REF!</definedName>
    <definedName name="A16_9999" localSheetId="1">#REF!</definedName>
    <definedName name="A16_9999" localSheetId="0">#REF!</definedName>
    <definedName name="A16_9999">#REF!</definedName>
    <definedName name="A17_9999" localSheetId="1">#REF!</definedName>
    <definedName name="A17_9999" localSheetId="0">#REF!</definedName>
    <definedName name="A17_9999">#REF!</definedName>
    <definedName name="A18_0020" localSheetId="1">#REF!</definedName>
    <definedName name="A18_0020" localSheetId="0">#REF!</definedName>
    <definedName name="A18_0020">#REF!</definedName>
    <definedName name="A18_0050" localSheetId="1">#REF!</definedName>
    <definedName name="A18_0050" localSheetId="0">#REF!</definedName>
    <definedName name="A18_0050">#REF!</definedName>
    <definedName name="A18_0100" localSheetId="1">#REF!</definedName>
    <definedName name="A18_0100" localSheetId="0">#REF!</definedName>
    <definedName name="A18_0100">#REF!</definedName>
    <definedName name="A18_0350" localSheetId="1">#REF!</definedName>
    <definedName name="A18_0350" localSheetId="0">#REF!</definedName>
    <definedName name="A18_0350">#REF!</definedName>
    <definedName name="A18_1250" localSheetId="1">#REF!</definedName>
    <definedName name="A18_1250" localSheetId="0">#REF!</definedName>
    <definedName name="A18_1250">#REF!</definedName>
    <definedName name="A19_0100" localSheetId="1">#REF!</definedName>
    <definedName name="A19_0100" localSheetId="0">#REF!</definedName>
    <definedName name="A19_0100">#REF!</definedName>
    <definedName name="A20_0000" localSheetId="1">#REF!</definedName>
    <definedName name="A20_0000" localSheetId="0">#REF!</definedName>
    <definedName name="A20_0000">#REF!</definedName>
    <definedName name="A20_0100" localSheetId="1">#REF!</definedName>
    <definedName name="A20_0100" localSheetId="0">#REF!</definedName>
    <definedName name="A20_0100">#REF!</definedName>
    <definedName name="A21_0000" localSheetId="1">#REF!</definedName>
    <definedName name="A21_0000" localSheetId="0">#REF!</definedName>
    <definedName name="A21_0000">#REF!</definedName>
    <definedName name="A21_0020" localSheetId="1">#REF!</definedName>
    <definedName name="A21_0020" localSheetId="0">#REF!</definedName>
    <definedName name="A21_0020">#REF!</definedName>
    <definedName name="A21_0050" localSheetId="1">#REF!</definedName>
    <definedName name="A21_0050" localSheetId="0">#REF!</definedName>
    <definedName name="A21_0050">#REF!</definedName>
    <definedName name="A21_0100" localSheetId="1">#REF!</definedName>
    <definedName name="A21_0100" localSheetId="0">#REF!</definedName>
    <definedName name="A21_0100">#REF!</definedName>
    <definedName name="A21_0150" localSheetId="1">#REF!</definedName>
    <definedName name="A21_0150" localSheetId="0">#REF!</definedName>
    <definedName name="A21_0150">#REF!</definedName>
    <definedName name="A51_0000" localSheetId="1">#REF!</definedName>
    <definedName name="A51_0000" localSheetId="0">#REF!</definedName>
    <definedName name="A51_0000">#REF!</definedName>
    <definedName name="A52_0000" localSheetId="1">#REF!</definedName>
    <definedName name="A52_0000" localSheetId="0">#REF!</definedName>
    <definedName name="A52_0000">#REF!</definedName>
    <definedName name="A53_0000" localSheetId="1">#REF!</definedName>
    <definedName name="A53_0000" localSheetId="0">#REF!</definedName>
    <definedName name="A53_0000">#REF!</definedName>
    <definedName name="A54_0000" localSheetId="1">#REF!</definedName>
    <definedName name="A54_0000" localSheetId="0">#REF!</definedName>
    <definedName name="A54_0000">#REF!</definedName>
    <definedName name="A55_0100" localSheetId="1">#REF!</definedName>
    <definedName name="A55_0100" localSheetId="0">#REF!</definedName>
    <definedName name="A55_0100">#REF!</definedName>
    <definedName name="A56_0000" localSheetId="1">#REF!</definedName>
    <definedName name="A56_0000" localSheetId="0">#REF!</definedName>
    <definedName name="A56_0000">#REF!</definedName>
    <definedName name="A57_0100" localSheetId="1">#REF!</definedName>
    <definedName name="A57_0100" localSheetId="0">#REF!</definedName>
    <definedName name="A57_0100">#REF!</definedName>
    <definedName name="A58_0000" localSheetId="1">#REF!</definedName>
    <definedName name="A58_0000" localSheetId="0">#REF!</definedName>
    <definedName name="A58_0000">#REF!</definedName>
    <definedName name="aa" localSheetId="1">#REF!</definedName>
    <definedName name="aa" localSheetId="0">#REF!</definedName>
    <definedName name="aa">#REF!</definedName>
    <definedName name="aaa">[0]!aaa</definedName>
    <definedName name="AB58_0000" localSheetId="1">#REF!</definedName>
    <definedName name="AB58_0000" localSheetId="0">#REF!</definedName>
    <definedName name="AB58_0000">#REF!</definedName>
    <definedName name="abc" localSheetId="1" hidden="1">#REF!</definedName>
    <definedName name="abc" localSheetId="0" hidden="1">#REF!</definedName>
    <definedName name="abc"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S2DocOpenMode" hidden="1">"AS2DocumentEdit"</definedName>
    <definedName name="B" localSheetId="1">#REF!</definedName>
    <definedName name="B" localSheetId="0">#REF!</definedName>
    <definedName name="B">#REF!</definedName>
    <definedName name="B01_0000" localSheetId="1">#REF!</definedName>
    <definedName name="B01_0000" localSheetId="0">#REF!</definedName>
    <definedName name="B01_0000">#REF!</definedName>
    <definedName name="B02_0000" localSheetId="1">#REF!</definedName>
    <definedName name="B02_0000" localSheetId="0">#REF!</definedName>
    <definedName name="B02_0000">#REF!</definedName>
    <definedName name="B02_0020" localSheetId="1">#REF!</definedName>
    <definedName name="B02_0020" localSheetId="0">#REF!</definedName>
    <definedName name="B02_0020">#REF!</definedName>
    <definedName name="B02_0050" localSheetId="1">#REF!</definedName>
    <definedName name="B02_0050" localSheetId="0">#REF!</definedName>
    <definedName name="B02_0050">#REF!</definedName>
    <definedName name="B02_0100" localSheetId="1">#REF!</definedName>
    <definedName name="B02_0100" localSheetId="0">#REF!</definedName>
    <definedName name="B02_0100">#REF!</definedName>
    <definedName name="B02_0150" localSheetId="1">#REF!</definedName>
    <definedName name="B02_0150" localSheetId="0">#REF!</definedName>
    <definedName name="B02_0150">#REF!</definedName>
    <definedName name="B03_0000" localSheetId="1">#REF!</definedName>
    <definedName name="B03_0000" localSheetId="0">#REF!</definedName>
    <definedName name="B03_0000">#REF!</definedName>
    <definedName name="B03_0020" localSheetId="1">#REF!</definedName>
    <definedName name="B03_0020" localSheetId="0">#REF!</definedName>
    <definedName name="B03_0020">#REF!</definedName>
    <definedName name="B03_0050" localSheetId="1">#REF!</definedName>
    <definedName name="B03_0050" localSheetId="0">#REF!</definedName>
    <definedName name="B03_0050">#REF!</definedName>
    <definedName name="B03_0100" localSheetId="1">#REF!</definedName>
    <definedName name="B03_0100" localSheetId="0">#REF!</definedName>
    <definedName name="B03_0100">#REF!</definedName>
    <definedName name="B03_0150" localSheetId="1">#REF!</definedName>
    <definedName name="B03_0150" localSheetId="0">#REF!</definedName>
    <definedName name="B03_0150">#REF!</definedName>
    <definedName name="B04_0000" localSheetId="1">#REF!</definedName>
    <definedName name="B04_0000" localSheetId="0">#REF!</definedName>
    <definedName name="B04_0000">#REF!</definedName>
    <definedName name="B05_0000" localSheetId="1">#REF!</definedName>
    <definedName name="B05_0000" localSheetId="0">#REF!</definedName>
    <definedName name="B05_0000">#REF!</definedName>
    <definedName name="B06_0020" localSheetId="1">#REF!</definedName>
    <definedName name="B06_0020" localSheetId="0">#REF!</definedName>
    <definedName name="B06_0020">#REF!</definedName>
    <definedName name="B06_0050" localSheetId="1">#REF!</definedName>
    <definedName name="B06_0050" localSheetId="0">#REF!</definedName>
    <definedName name="B06_0050">#REF!</definedName>
    <definedName name="B06_0100" localSheetId="1">#REF!</definedName>
    <definedName name="B06_0100" localSheetId="0">#REF!</definedName>
    <definedName name="B06_0100">#REF!</definedName>
    <definedName name="B06_0150" localSheetId="1">#REF!</definedName>
    <definedName name="B06_0150" localSheetId="0">#REF!</definedName>
    <definedName name="B06_0150">#REF!</definedName>
    <definedName name="B07_0000" localSheetId="1">#REF!</definedName>
    <definedName name="B07_0000" localSheetId="0">#REF!</definedName>
    <definedName name="B07_0000">#REF!</definedName>
    <definedName name="B07_0020" localSheetId="1">#REF!</definedName>
    <definedName name="B07_0020" localSheetId="0">#REF!</definedName>
    <definedName name="B07_0020">#REF!</definedName>
    <definedName name="B07_0050" localSheetId="1">#REF!</definedName>
    <definedName name="B07_0050" localSheetId="0">#REF!</definedName>
    <definedName name="B07_0050">#REF!</definedName>
    <definedName name="B07_0100" localSheetId="1">#REF!</definedName>
    <definedName name="B07_0100" localSheetId="0">#REF!</definedName>
    <definedName name="B07_0100">#REF!</definedName>
    <definedName name="B07_0150" localSheetId="1">#REF!</definedName>
    <definedName name="B07_0150" localSheetId="0">#REF!</definedName>
    <definedName name="B07_0150">#REF!</definedName>
    <definedName name="B08_0010" localSheetId="1">#REF!</definedName>
    <definedName name="B08_0010" localSheetId="0">#REF!</definedName>
    <definedName name="B08_0010">#REF!</definedName>
    <definedName name="B08_0020" localSheetId="1">#REF!</definedName>
    <definedName name="B08_0020" localSheetId="0">#REF!</definedName>
    <definedName name="B08_0020">#REF!</definedName>
    <definedName name="B09_0020" localSheetId="1">#REF!</definedName>
    <definedName name="B09_0020" localSheetId="0">#REF!</definedName>
    <definedName name="B09_0020">#REF!</definedName>
    <definedName name="B10_0020" localSheetId="1">#REF!</definedName>
    <definedName name="B10_0020" localSheetId="0">#REF!</definedName>
    <definedName name="B10_0020">#REF!</definedName>
    <definedName name="B10_0050" localSheetId="1">#REF!</definedName>
    <definedName name="B10_0050" localSheetId="0">#REF!</definedName>
    <definedName name="B10_0050">#REF!</definedName>
    <definedName name="B10_0100" localSheetId="1">#REF!</definedName>
    <definedName name="B10_0100" localSheetId="0">#REF!</definedName>
    <definedName name="B10_0100">#REF!</definedName>
    <definedName name="B10_0150" localSheetId="1">#REF!</definedName>
    <definedName name="B10_0150" localSheetId="0">#REF!</definedName>
    <definedName name="B10_0150">#REF!</definedName>
    <definedName name="B11_0020" localSheetId="1">#REF!</definedName>
    <definedName name="B11_0020" localSheetId="0">#REF!</definedName>
    <definedName name="B11_0020">#REF!</definedName>
    <definedName name="B11_0050" localSheetId="1">#REF!</definedName>
    <definedName name="B11_0050" localSheetId="0">#REF!</definedName>
    <definedName name="B11_0050">#REF!</definedName>
    <definedName name="B11_0100" localSheetId="1">#REF!</definedName>
    <definedName name="B11_0100" localSheetId="0">#REF!</definedName>
    <definedName name="B11_0100">#REF!</definedName>
    <definedName name="B11_0150" localSheetId="1">#REF!</definedName>
    <definedName name="B11_0150" localSheetId="0">#REF!</definedName>
    <definedName name="B11_0150">#REF!</definedName>
    <definedName name="B12_0020" localSheetId="1">#REF!</definedName>
    <definedName name="B12_0020" localSheetId="0">#REF!</definedName>
    <definedName name="B12_0020">#REF!</definedName>
    <definedName name="B12_0050" localSheetId="1">#REF!</definedName>
    <definedName name="B12_0050" localSheetId="0">#REF!</definedName>
    <definedName name="B12_0050">#REF!</definedName>
    <definedName name="B12_0100" localSheetId="1">#REF!</definedName>
    <definedName name="B12_0100" localSheetId="0">#REF!</definedName>
    <definedName name="B12_0100">#REF!</definedName>
    <definedName name="B12_0150" localSheetId="1">#REF!</definedName>
    <definedName name="B12_0150" localSheetId="0">#REF!</definedName>
    <definedName name="B12_0150">#REF!</definedName>
    <definedName name="B13_9999" localSheetId="1">#REF!</definedName>
    <definedName name="B13_9999" localSheetId="0">#REF!</definedName>
    <definedName name="B13_9999">#REF!</definedName>
    <definedName name="B14_9999" localSheetId="1">#REF!</definedName>
    <definedName name="B14_9999" localSheetId="0">#REF!</definedName>
    <definedName name="B14_9999">#REF!</definedName>
    <definedName name="B15_9999" localSheetId="1">#REF!</definedName>
    <definedName name="B15_9999" localSheetId="0">#REF!</definedName>
    <definedName name="B15_9999">#REF!</definedName>
    <definedName name="B16_9999" localSheetId="1">#REF!</definedName>
    <definedName name="B16_9999" localSheetId="0">#REF!</definedName>
    <definedName name="B16_9999">#REF!</definedName>
    <definedName name="B17_9999" localSheetId="1">#REF!</definedName>
    <definedName name="B17_9999" localSheetId="0">#REF!</definedName>
    <definedName name="B17_9999">#REF!</definedName>
    <definedName name="B18_0020" localSheetId="1">#REF!</definedName>
    <definedName name="B18_0020" localSheetId="0">#REF!</definedName>
    <definedName name="B18_0020">#REF!</definedName>
    <definedName name="B18_0050" localSheetId="1">#REF!</definedName>
    <definedName name="B18_0050" localSheetId="0">#REF!</definedName>
    <definedName name="B18_0050">#REF!</definedName>
    <definedName name="B18_0100" localSheetId="1">#REF!</definedName>
    <definedName name="B18_0100" localSheetId="0">#REF!</definedName>
    <definedName name="B18_0100">#REF!</definedName>
    <definedName name="B18_0350" localSheetId="1">#REF!</definedName>
    <definedName name="B18_0350" localSheetId="0">#REF!</definedName>
    <definedName name="B18_0350">#REF!</definedName>
    <definedName name="B18_1250" localSheetId="1">#REF!</definedName>
    <definedName name="B18_1250" localSheetId="0">#REF!</definedName>
    <definedName name="B18_1250">#REF!</definedName>
    <definedName name="B19_0100" localSheetId="1">#REF!</definedName>
    <definedName name="B19_0100" localSheetId="0">#REF!</definedName>
    <definedName name="B19_0100">#REF!</definedName>
    <definedName name="B20_0000" localSheetId="1">#REF!</definedName>
    <definedName name="B20_0000" localSheetId="0">#REF!</definedName>
    <definedName name="B20_0000">#REF!</definedName>
    <definedName name="B20_0100" localSheetId="1">#REF!</definedName>
    <definedName name="B20_0100" localSheetId="0">#REF!</definedName>
    <definedName name="B20_0100">#REF!</definedName>
    <definedName name="B21_0000" localSheetId="1">#REF!</definedName>
    <definedName name="B21_0000" localSheetId="0">#REF!</definedName>
    <definedName name="B21_0000">#REF!</definedName>
    <definedName name="B21_0020" localSheetId="1">#REF!</definedName>
    <definedName name="B21_0020" localSheetId="0">#REF!</definedName>
    <definedName name="B21_0020">#REF!</definedName>
    <definedName name="B21_0050" localSheetId="1">#REF!</definedName>
    <definedName name="B21_0050" localSheetId="0">#REF!</definedName>
    <definedName name="B21_0050">#REF!</definedName>
    <definedName name="B21_0100" localSheetId="1">#REF!</definedName>
    <definedName name="B21_0100" localSheetId="0">#REF!</definedName>
    <definedName name="B21_0100">#REF!</definedName>
    <definedName name="B21_0150" localSheetId="1">#REF!</definedName>
    <definedName name="B21_0150" localSheetId="0">#REF!</definedName>
    <definedName name="B21_0150">#REF!</definedName>
    <definedName name="B51_0000" localSheetId="1">#REF!</definedName>
    <definedName name="B51_0000" localSheetId="0">#REF!</definedName>
    <definedName name="B51_0000">#REF!</definedName>
    <definedName name="B52_0000" localSheetId="1">#REF!</definedName>
    <definedName name="B52_0000" localSheetId="0">#REF!</definedName>
    <definedName name="B52_0000">#REF!</definedName>
    <definedName name="B53_0000" localSheetId="1">#REF!</definedName>
    <definedName name="B53_0000" localSheetId="0">#REF!</definedName>
    <definedName name="B53_0000">#REF!</definedName>
    <definedName name="B54_0000" localSheetId="1">#REF!</definedName>
    <definedName name="B54_0000" localSheetId="0">#REF!</definedName>
    <definedName name="B54_0000">#REF!</definedName>
    <definedName name="B55_0100" localSheetId="1">#REF!</definedName>
    <definedName name="B55_0100" localSheetId="0">#REF!</definedName>
    <definedName name="B55_0100">#REF!</definedName>
    <definedName name="B56_0000" localSheetId="1">#REF!</definedName>
    <definedName name="B56_0000" localSheetId="0">#REF!</definedName>
    <definedName name="B56_0000">#REF!</definedName>
    <definedName name="B57_0100" localSheetId="1">#REF!</definedName>
    <definedName name="B57_0100" localSheetId="0">#REF!</definedName>
    <definedName name="B57_0100">#REF!</definedName>
    <definedName name="B58_0000" localSheetId="1">#REF!</definedName>
    <definedName name="B58_0000" localSheetId="0">#REF!</definedName>
    <definedName name="B58_0000">#REF!</definedName>
    <definedName name="B9999999" localSheetId="1">#REF!</definedName>
    <definedName name="B9999999" localSheetId="0">#REF!</definedName>
    <definedName name="B9999999">#REF!</definedName>
    <definedName name="B999999999999999999999" localSheetId="1">#REF!</definedName>
    <definedName name="B999999999999999999999" localSheetId="0">#REF!</definedName>
    <definedName name="B999999999999999999999">#REF!</definedName>
    <definedName name="BLPH2" localSheetId="1" hidden="1">#REF!</definedName>
    <definedName name="BLPH2" localSheetId="0" hidden="1">#REF!</definedName>
    <definedName name="BLPH2" hidden="1">#REF!</definedName>
    <definedName name="BLPH3" localSheetId="1" hidden="1">#REF!</definedName>
    <definedName name="BLPH3" localSheetId="0" hidden="1">#REF!</definedName>
    <definedName name="BLPH3" hidden="1">#REF!</definedName>
    <definedName name="BLPH4" localSheetId="1" hidden="1">#REF!</definedName>
    <definedName name="BLPH4" localSheetId="0" hidden="1">#REF!</definedName>
    <definedName name="BLPH4" hidden="1">#REF!</definedName>
    <definedName name="BLPH5" localSheetId="1" hidden="1">#REF!</definedName>
    <definedName name="BLPH5" localSheetId="0" hidden="1">#REF!</definedName>
    <definedName name="BLPH5" hidden="1">#REF!</definedName>
    <definedName name="celAboutN21" localSheetId="1">#REF!</definedName>
    <definedName name="celAboutN21" localSheetId="0">#REF!</definedName>
    <definedName name="celAboutN21">#REF!</definedName>
    <definedName name="celAboutN22" localSheetId="1">#REF!</definedName>
    <definedName name="celAboutN22" localSheetId="0">#REF!</definedName>
    <definedName name="celAboutN22">#REF!</definedName>
    <definedName name="celAboutN23" localSheetId="1">#REF!</definedName>
    <definedName name="celAboutN23" localSheetId="0">#REF!</definedName>
    <definedName name="celAboutN23">#REF!</definedName>
    <definedName name="celDateBase" localSheetId="1">#REF!</definedName>
    <definedName name="celDateBase" localSheetId="0">#REF!</definedName>
    <definedName name="celDateBase">#REF!</definedName>
    <definedName name="celDateBaseFund" localSheetId="1">#REF!</definedName>
    <definedName name="celDateBaseFund" localSheetId="0">#REF!</definedName>
    <definedName name="celDateBaseFund">#REF!</definedName>
    <definedName name="celDateSubmit" localSheetId="1">#REF!</definedName>
    <definedName name="celDateSubmit" localSheetId="0">#REF!</definedName>
    <definedName name="celDateSubmit">#REF!</definedName>
    <definedName name="celFundMother1" localSheetId="1">#REF!</definedName>
    <definedName name="celFundMother1" localSheetId="0">#REF!</definedName>
    <definedName name="celFundMother1">#REF!</definedName>
    <definedName name="celFundMother2" localSheetId="1">#REF!</definedName>
    <definedName name="celFundMother2" localSheetId="0">#REF!</definedName>
    <definedName name="celFundMother2">#REF!</definedName>
    <definedName name="celFundMother3" localSheetId="1">#REF!</definedName>
    <definedName name="celFundMother3" localSheetId="0">#REF!</definedName>
    <definedName name="celFundMother3">#REF!</definedName>
    <definedName name="celFundName" localSheetId="1">#REF!</definedName>
    <definedName name="celFundName" localSheetId="0">#REF!</definedName>
    <definedName name="celFundName">#REF!</definedName>
    <definedName name="celFundNameAttr" localSheetId="1">#REF!</definedName>
    <definedName name="celFundNameAttr" localSheetId="0">#REF!</definedName>
    <definedName name="celFundNameAttr">#REF!</definedName>
    <definedName name="celFundNameFull" localSheetId="1">#REF!</definedName>
    <definedName name="celFundNameFull" localSheetId="0">#REF!</definedName>
    <definedName name="celFundNameFull">#REF!</definedName>
    <definedName name="celTopLeftCall" localSheetId="1">#REF!</definedName>
    <definedName name="celTopLeftCall" localSheetId="0">#REF!</definedName>
    <definedName name="celTopLeftCall">#REF!</definedName>
    <definedName name="celTopLeftDetail" localSheetId="1">#REF!</definedName>
    <definedName name="celTopLeftDetail" localSheetId="0">#REF!</definedName>
    <definedName name="celTopLeftDetail">#REF!</definedName>
    <definedName name="celTopLeftFx" localSheetId="1">#REF!</definedName>
    <definedName name="celTopLeftFx" localSheetId="0">#REF!</definedName>
    <definedName name="celTopLeftFx">#REF!</definedName>
    <definedName name="celTotalCntUnit" localSheetId="1">#REF!</definedName>
    <definedName name="celTotalCntUnit" localSheetId="0">#REF!</definedName>
    <definedName name="celTotalCntUnit">#REF!</definedName>
    <definedName name="celTotalPrice" localSheetId="1">#REF!</definedName>
    <definedName name="celTotalPrice" localSheetId="0">#REF!</definedName>
    <definedName name="celTotalPrice">#REF!</definedName>
    <definedName name="colEnd" localSheetId="1">#REF!</definedName>
    <definedName name="colEnd" localSheetId="0">#REF!</definedName>
    <definedName name="colEnd">#REF!</definedName>
    <definedName name="colIssName" localSheetId="1">#REF!</definedName>
    <definedName name="colIssName" localSheetId="0">#REF!</definedName>
    <definedName name="colIssName">#REF!</definedName>
    <definedName name="colPercent" localSheetId="1">#REF!</definedName>
    <definedName name="colPercent" localSheetId="0">#REF!</definedName>
    <definedName name="colPercent">#REF!</definedName>
    <definedName name="Dlog_bk_prj_id">"エディット 12"</definedName>
    <definedName name="Dlog_bk_prj_name">"エディット 13"</definedName>
    <definedName name="Dlog_bk_sht_id">"エディット 14"</definedName>
    <definedName name="Dlog_sh_sht_name">"ドロップ 95"</definedName>
    <definedName name="Dupl_CHK" localSheetId="1">#REF!</definedName>
    <definedName name="Dupl_CHK" localSheetId="0">#REF!</definedName>
    <definedName name="Dupl_CHK">#REF!</definedName>
    <definedName name="Fitch" localSheetId="1">#REF!</definedName>
    <definedName name="Fitch" localSheetId="0">#REF!</definedName>
    <definedName name="Fitch">#REF!</definedName>
    <definedName name="Form1_Show">[0]!Form1_Show</definedName>
    <definedName name="Form2_Show">[0]!Form2_Show</definedName>
    <definedName name="Form3_Show">[0]!Form3_Show</definedName>
    <definedName name="ggg">[0]!ggg</definedName>
    <definedName name="HTML_CodePage" hidden="1">932</definedName>
    <definedName name="HTML_Control" localSheetId="1" hidden="1">{"'Sheet1'!$A$25"}</definedName>
    <definedName name="HTML_Control" localSheetId="0" hidden="1">{"'Sheet1'!$A$25"}</definedName>
    <definedName name="HTML_Control" hidden="1">{"'Sheet1'!$A$25"}</definedName>
    <definedName name="HTML_Description" hidden="1">""</definedName>
    <definedName name="HTML_Email" hidden="1">""</definedName>
    <definedName name="HTML_Header" hidden="1">"Sheet1"</definedName>
    <definedName name="HTML_LastUpdate" hidden="1">"99/07/16"</definedName>
    <definedName name="HTML_LineAfter" hidden="1">FALSE</definedName>
    <definedName name="HTML_LineBefore" hidden="1">FALSE</definedName>
    <definedName name="HTML_Name" hidden="1">"斎 恒夫"</definedName>
    <definedName name="HTML_OBDlg2" hidden="1">TRUE</definedName>
    <definedName name="HTML_OBDlg4" hidden="1">TRUE</definedName>
    <definedName name="HTML_OS" hidden="1">0</definedName>
    <definedName name="HTML_PathFile" hidden="1">"C:\My Documents\MyHTML.htm"</definedName>
    <definedName name="HTML_Title" hidden="1">"品質管理"</definedName>
    <definedName name="HTML1_1" hidden="1">"[CODE体1.XLS]短資会社コード!$A$3:$L$11"</definedName>
    <definedName name="HTML1_10" hidden="1">"t-manabe@nomura-nss.co.jp"</definedName>
    <definedName name="HTML1_11" hidden="1">1</definedName>
    <definedName name="HTML1_12" hidden="1">"C:\真鍋の間\新Ｔ－ＳＴＡＲ\短資コード差分.htm"</definedName>
    <definedName name="HTML1_2" hidden="1">1</definedName>
    <definedName name="HTML1_3" hidden="1">"CODE体系の差分"</definedName>
    <definedName name="HTML1_4" hidden="1">"短資会社コード"</definedName>
    <definedName name="HTML1_5" hidden="1">""</definedName>
    <definedName name="HTML1_6" hidden="1">1</definedName>
    <definedName name="HTML1_7" hidden="1">1</definedName>
    <definedName name="HTML1_8" hidden="1">"96/10/15"</definedName>
    <definedName name="HTML1_9" hidden="1">"真鍋"</definedName>
    <definedName name="HTML10_1" hidden="1">"[CODE体1.XLS]記載コード一覧!$A$1:$C$23"</definedName>
    <definedName name="HTML10_10" hidden="1">"t-manabe@nomura-nss.co.jp"</definedName>
    <definedName name="HTML10_11" hidden="1">1</definedName>
    <definedName name="HTML10_12" hidden="1">"C:\真鍋の間\新T-STAR\WWW\ｺｰﾄﾞ一覧.htm"</definedName>
    <definedName name="HTML10_2" hidden="1">1</definedName>
    <definedName name="HTML10_3" hidden="1">"コード体系"</definedName>
    <definedName name="HTML10_4" hidden="1">"記載コード一覧"</definedName>
    <definedName name="HTML10_5" hidden="1">""</definedName>
    <definedName name="HTML10_6" hidden="1">1</definedName>
    <definedName name="HTML10_7" hidden="1">1</definedName>
    <definedName name="HTML10_8" hidden="1">"96/10/23"</definedName>
    <definedName name="HTML10_9" hidden="1">"真鍋"</definedName>
    <definedName name="HTML11_1" hidden="1">"[CODE体1.XLS]外国債券種別コード!$A$1:$K$14"</definedName>
    <definedName name="HTML11_10" hidden="1">"t-manabe@nomura-nss.co.jp"</definedName>
    <definedName name="HTML11_11" hidden="1">1</definedName>
    <definedName name="HTML11_12" hidden="1">"C:\真鍋の間\新T-STAR\WWW\code\外債種別.htm"</definedName>
    <definedName name="HTML11_2" hidden="1">1</definedName>
    <definedName name="HTML11_3" hidden="1">"コード体系差分"</definedName>
    <definedName name="HTML11_4" hidden="1">"外国債券種別コード"</definedName>
    <definedName name="HTML11_5" hidden="1">""</definedName>
    <definedName name="HTML11_6" hidden="1">1</definedName>
    <definedName name="HTML11_7" hidden="1">1</definedName>
    <definedName name="HTML11_8" hidden="1">"96/10/30"</definedName>
    <definedName name="HTML11_9" hidden="1">"真鍋"</definedName>
    <definedName name="HTML2_1" hidden="1">"[CODE体1.XLS]短資会社コード!$A$1:$L$11"</definedName>
    <definedName name="HTML2_10" hidden="1">"t-manabe@nomura-nss.co.jp"</definedName>
    <definedName name="HTML2_11" hidden="1">1</definedName>
    <definedName name="HTML2_12" hidden="1">"C:\真鍋の間\新T-STAR\WWW\code\短資コード差分.htm"</definedName>
    <definedName name="HTML2_2" hidden="1">1</definedName>
    <definedName name="HTML2_3" hidden="1">"コード体系"</definedName>
    <definedName name="HTML2_4" hidden="1">"短資会社コード"</definedName>
    <definedName name="HTML2_5" hidden="1">""</definedName>
    <definedName name="HTML2_6" hidden="1">1</definedName>
    <definedName name="HTML2_7" hidden="1">1</definedName>
    <definedName name="HTML2_8" hidden="1">"96/10/23"</definedName>
    <definedName name="HTML2_9" hidden="1">"真鍋"</definedName>
    <definedName name="HTML3_1" hidden="1">"[CODE体1.XLS]アドバイザーコード!$A$1:$I$11"</definedName>
    <definedName name="HTML3_10" hidden="1">"t-manabe@nomura-nss.co.jp"</definedName>
    <definedName name="HTML3_11" hidden="1">1</definedName>
    <definedName name="HTML3_12" hidden="1">"C:\真鍋の間\新T-STAR\WWW\code\ｱﾄﾞﾊﾞｲｻﾞｰ.htm"</definedName>
    <definedName name="HTML3_2" hidden="1">1</definedName>
    <definedName name="HTML3_3" hidden="1">"コード体系"</definedName>
    <definedName name="HTML3_4" hidden="1">"アドバイザーコード"</definedName>
    <definedName name="HTML3_5" hidden="1">""</definedName>
    <definedName name="HTML3_6" hidden="1">1</definedName>
    <definedName name="HTML3_7" hidden="1">1</definedName>
    <definedName name="HTML3_8" hidden="1">"96/10/30"</definedName>
    <definedName name="HTML3_9" hidden="1">"真鍋"</definedName>
    <definedName name="HTML4_1" hidden="1">"'[CODE体1.XLS]業種コード(国内株式)'!$A$1:$M$46"</definedName>
    <definedName name="HTML4_10" hidden="1">"t-manabe@nomura-nss.co.jp"</definedName>
    <definedName name="HTML4_11" hidden="1">1</definedName>
    <definedName name="HTML4_12" hidden="1">"C:\真鍋の間\新T-STAR\WWW\code\業種_株.htm"</definedName>
    <definedName name="HTML4_2" hidden="1">1</definedName>
    <definedName name="HTML4_3" hidden="1">"コード体系"</definedName>
    <definedName name="HTML4_4" hidden="1">"業種コード(国内株式)"</definedName>
    <definedName name="HTML4_5" hidden="1">""</definedName>
    <definedName name="HTML4_6" hidden="1">1</definedName>
    <definedName name="HTML4_7" hidden="1">1</definedName>
    <definedName name="HTML4_8" hidden="1">"96/10/30"</definedName>
    <definedName name="HTML4_9" hidden="1">"真鍋"</definedName>
    <definedName name="HTML5_1" hidden="1">"[CODE体1.XLS]新旧区分!$A$1:$F$15"</definedName>
    <definedName name="HTML5_10" hidden="1">"t-manabe@nomura-nss.co.jp"</definedName>
    <definedName name="HTML5_11" hidden="1">1</definedName>
    <definedName name="HTML5_12" hidden="1">"C:\真鍋の間\新T-STAR\WWW\code\新旧区分.htm"</definedName>
    <definedName name="HTML5_2" hidden="1">1</definedName>
    <definedName name="HTML5_3" hidden="1">"コード体系"</definedName>
    <definedName name="HTML5_4" hidden="1">"新旧区分"</definedName>
    <definedName name="HTML5_5" hidden="1">""</definedName>
    <definedName name="HTML5_6" hidden="1">1</definedName>
    <definedName name="HTML5_7" hidden="1">1</definedName>
    <definedName name="HTML5_8" hidden="1">"96/10/23"</definedName>
    <definedName name="HTML5_9" hidden="1">"真鍋"</definedName>
    <definedName name="HTML6_1" hidden="1">"'[CODE体1.XLS]商品(ﾌｧﾝﾄﾞ)区分'!$A$1:$F$26"</definedName>
    <definedName name="HTML6_10" hidden="1">"t-manabe@nomura-nss.co.jp"</definedName>
    <definedName name="HTML6_11" hidden="1">1</definedName>
    <definedName name="HTML6_12" hidden="1">"C:\真鍋の間\新T-STAR\WWW\code\商品ﾌｧﾝﾄﾞ.htm"</definedName>
    <definedName name="HTML6_2" hidden="1">1</definedName>
    <definedName name="HTML6_3" hidden="1">"コード体系"</definedName>
    <definedName name="HTML6_4" hidden="1">"商品(ﾌｧﾝﾄﾞ)区分"</definedName>
    <definedName name="HTML6_5" hidden="1">""</definedName>
    <definedName name="HTML6_6" hidden="1">1</definedName>
    <definedName name="HTML6_7" hidden="1">1</definedName>
    <definedName name="HTML6_8" hidden="1">"96/10/30"</definedName>
    <definedName name="HTML6_9" hidden="1">"真鍋"</definedName>
    <definedName name="HTML7_1" hidden="1">"[CODE体1.XLS]外国債券種別コード!$A$1:$F$14"</definedName>
    <definedName name="HTML7_10" hidden="1">"t-manabe@nomura-nss.co.jp"</definedName>
    <definedName name="HTML7_11" hidden="1">1</definedName>
    <definedName name="HTML7_12" hidden="1">"C:\真鍋の間\新T-STAR\WWW\code\外債種別.htm"</definedName>
    <definedName name="HTML7_2" hidden="1">1</definedName>
    <definedName name="HTML7_3" hidden="1">"コード体系"</definedName>
    <definedName name="HTML7_4" hidden="1">"外国債券種別コード"</definedName>
    <definedName name="HTML7_5" hidden="1">""</definedName>
    <definedName name="HTML7_6" hidden="1">1</definedName>
    <definedName name="HTML7_7" hidden="1">1</definedName>
    <definedName name="HTML7_8" hidden="1">"96/10/23"</definedName>
    <definedName name="HTML7_9" hidden="1">"真鍋"</definedName>
    <definedName name="HTML8_1" hidden="1">"[CODE体1.XLS]サイクル区分!$A$1:$F$6"</definedName>
    <definedName name="HTML8_10" hidden="1">"t-manabe@nomura-nss.co.jp"</definedName>
    <definedName name="HTML8_11" hidden="1">1</definedName>
    <definedName name="HTML8_12" hidden="1">"C:\真鍋の間\新T-STAR\WWW\code\ｻｲｸﾙ区分.htm"</definedName>
    <definedName name="HTML8_2" hidden="1">1</definedName>
    <definedName name="HTML8_3" hidden="1">"コード体系"</definedName>
    <definedName name="HTML8_4" hidden="1">"サイクル区分"</definedName>
    <definedName name="HTML8_5" hidden="1">""</definedName>
    <definedName name="HTML8_6" hidden="1">1</definedName>
    <definedName name="HTML8_7" hidden="1">1</definedName>
    <definedName name="HTML8_8" hidden="1">"96/10/23"</definedName>
    <definedName name="HTML8_9" hidden="1">"真鍋"</definedName>
    <definedName name="HTML9_1" hidden="1">"[CODE体1.XLS]証券会社コード!$A$1:$F$419"</definedName>
    <definedName name="HTML9_10" hidden="1">"t-manabe@nomura-nss.co.jp"</definedName>
    <definedName name="HTML9_11" hidden="1">1</definedName>
    <definedName name="HTML9_12" hidden="1">"C:\真鍋の間\新T-STAR\WWW\code\証券ｺｰﾄﾞ.htm"</definedName>
    <definedName name="HTML9_2" hidden="1">1</definedName>
    <definedName name="HTML9_3" hidden="1">"コード体系"</definedName>
    <definedName name="HTML9_4" hidden="1">"証券会社コード"</definedName>
    <definedName name="HTML9_5" hidden="1">""</definedName>
    <definedName name="HTML9_6" hidden="1">1</definedName>
    <definedName name="HTML9_7" hidden="1">1</definedName>
    <definedName name="HTML9_8" hidden="1">"96/10/30"</definedName>
    <definedName name="HTML9_9" hidden="1">"真鍋"</definedName>
    <definedName name="HTMLCount" hidden="1">11</definedName>
    <definedName name="JCR" localSheetId="1">#REF!</definedName>
    <definedName name="JCR" localSheetId="0">#REF!</definedName>
    <definedName name="JCR">#REF!</definedName>
    <definedName name="ｋ">[0]!ｋ</definedName>
    <definedName name="Keta">[0]!Keta</definedName>
    <definedName name="Moodys" localSheetId="1">#REF!</definedName>
    <definedName name="Moodys" localSheetId="0">#REF!</definedName>
    <definedName name="Moodys">#REF!</definedName>
    <definedName name="OK_click">[0]!OK_click</definedName>
    <definedName name="OK_clickN01">[0]!OK_clickN01</definedName>
    <definedName name="_xlnm.Print_Area" localSheetId="1">'RA表（オフバラ）'!$A$1:$I$47</definedName>
    <definedName name="_xlnm.Print_Area" localSheetId="0">'RA表（オンバラ）'!$A$1:$I$80</definedName>
    <definedName name="_xlnm.Print_Area" localSheetId="3">'明細（オフバラ）'!$A$1:$L$49</definedName>
    <definedName name="_xlnm.Print_Area" localSheetId="2">'明細（オンバラ）'!$A$4:$G$84</definedName>
    <definedName name="_xlnm.Print_Area">#REF!</definedName>
    <definedName name="Print_Title">#REF!</definedName>
    <definedName name="_xlnm.Print_Titles" localSheetId="1">'RA表（オフバラ）'!$1:$7</definedName>
    <definedName name="_xlnm.Print_Titles" localSheetId="0">'RA表（オンバラ）'!$1:$8</definedName>
    <definedName name="ｑ" localSheetId="1" hidden="1">{"'Sheet1'!$A$25"}</definedName>
    <definedName name="ｑ" localSheetId="0" hidden="1">{"'Sheet1'!$A$25"}</definedName>
    <definedName name="ｑ" hidden="1">{"'Sheet1'!$A$25"}</definedName>
    <definedName name="QQQ" localSheetId="1" hidden="1">{"test",#N/A,FALSE,"96-1"}</definedName>
    <definedName name="QQQ" localSheetId="0" hidden="1">{"test",#N/A,FALSE,"96-1"}</definedName>
    <definedName name="QQQ" hidden="1">{"test",#N/A,FALSE,"96-1"}</definedName>
    <definedName name="R16188611" localSheetId="1">#REF!</definedName>
    <definedName name="R16188611" localSheetId="0">#REF!</definedName>
    <definedName name="R16188611">#REF!</definedName>
    <definedName name="R16188621" localSheetId="1">#REF!</definedName>
    <definedName name="R16188621" localSheetId="0">#REF!</definedName>
    <definedName name="R16188621">#REF!</definedName>
    <definedName name="R16188701" localSheetId="1">#REF!</definedName>
    <definedName name="R16188701" localSheetId="0">#REF!</definedName>
    <definedName name="R16188701">#REF!</definedName>
    <definedName name="R16188711" localSheetId="1">#REF!</definedName>
    <definedName name="R16188711" localSheetId="0">#REF!</definedName>
    <definedName name="R16188711">#REF!</definedName>
    <definedName name="RandI" localSheetId="1">#REF!</definedName>
    <definedName name="RandI" localSheetId="0">#REF!</definedName>
    <definedName name="RandI">#REF!</definedName>
    <definedName name="Rec_Def_Open" localSheetId="1">#REF!</definedName>
    <definedName name="Rec_Def_Open" localSheetId="0">#REF!</definedName>
    <definedName name="Rec_Def_Open">#REF!</definedName>
    <definedName name="Rec_Open" localSheetId="1">#REF!</definedName>
    <definedName name="Rec_Open" localSheetId="0">#REF!</definedName>
    <definedName name="Rec_Open">#REF!</definedName>
    <definedName name="SandP" localSheetId="1">#REF!</definedName>
    <definedName name="SandP" localSheetId="0">#REF!</definedName>
    <definedName name="SandP">#REF!</definedName>
    <definedName name="sht_ｸﾗｽ定義" localSheetId="1">#REF!</definedName>
    <definedName name="sht_ｸﾗｽ定義" localSheetId="0">#REF!</definedName>
    <definedName name="sht_ｸﾗｽ定義">#REF!</definedName>
    <definedName name="sht_構造体定義" localSheetId="1">#REF!</definedName>
    <definedName name="sht_構造体定義" localSheetId="0">#REF!</definedName>
    <definedName name="sht_構造体定義">#REF!</definedName>
    <definedName name="SSS" localSheetId="1" hidden="1">{"test",#N/A,FALSE,"96-1"}</definedName>
    <definedName name="SSS" localSheetId="0" hidden="1">{"test",#N/A,FALSE,"96-1"}</definedName>
    <definedName name="SSS" hidden="1">{"test",#N/A,FALSE,"96-1"}</definedName>
    <definedName name="TB24A" localSheetId="1">#REF!</definedName>
    <definedName name="TB24A" localSheetId="0">#REF!</definedName>
    <definedName name="TB24A">#REF!</definedName>
    <definedName name="test">[0]!test</definedName>
    <definedName name="test01">[0]!test01</definedName>
    <definedName name="test1" localSheetId="1">#REF!</definedName>
    <definedName name="test1" localSheetId="0">#REF!</definedName>
    <definedName name="test1">#REF!</definedName>
    <definedName name="test2" localSheetId="1">#REF!</definedName>
    <definedName name="test2" localSheetId="0">#REF!</definedName>
    <definedName name="test2">#REF!</definedName>
    <definedName name="wrn.test" localSheetId="1" hidden="1">{"test",#N/A,FALSE,"96-1"}</definedName>
    <definedName name="wrn.test" localSheetId="0" hidden="1">{"test",#N/A,FALSE,"96-1"}</definedName>
    <definedName name="wrn.test" hidden="1">{"test",#N/A,FALSE,"96-1"}</definedName>
    <definedName name="wrn.test." localSheetId="1" hidden="1">{"test",#N/A,FALSE,"96-1"}</definedName>
    <definedName name="wrn.test." localSheetId="0" hidden="1">{"test",#N/A,FALSE,"96-1"}</definedName>
    <definedName name="wrn.test." hidden="1">{"test",#N/A,FALSE,"96-1"}</definedName>
    <definedName name="ZZZ" localSheetId="1" hidden="1">{"test",#N/A,FALSE,"96-1"}</definedName>
    <definedName name="ZZZ" localSheetId="0" hidden="1">{"test",#N/A,FALSE,"96-1"}</definedName>
    <definedName name="ZZZ" hidden="1">{"test",#N/A,FALSE,"96-1"}</definedName>
    <definedName name="あ" localSheetId="1">#REF!</definedName>
    <definedName name="あ" localSheetId="0">#REF!</definedName>
    <definedName name="あ">#REF!</definedName>
    <definedName name="あああ">[0]!あああ</definedName>
    <definedName name="い" localSheetId="1" hidden="1">#REF!</definedName>
    <definedName name="い" localSheetId="0" hidden="1">#REF!</definedName>
    <definedName name="い" hidden="1">#REF!</definedName>
    <definedName name="ｸﾞﾙｰﾌﾟ" localSheetId="1">#REF!</definedName>
    <definedName name="ｸﾞﾙｰﾌﾟ" localSheetId="0">#REF!</definedName>
    <definedName name="ｸﾞﾙｰﾌﾟ">#REF!</definedName>
    <definedName name="コース" localSheetId="1">#REF!</definedName>
    <definedName name="コース" localSheetId="0">#REF!</definedName>
    <definedName name="コース">#REF!</definedName>
    <definedName name="シート選択見だし">"ラベル 5"</definedName>
    <definedName name="ゼロ件" localSheetId="1">#REF!</definedName>
    <definedName name="ゼロ件" localSheetId="0">#REF!</definedName>
    <definedName name="ゼロ件">#REF!</definedName>
    <definedName name="ファンド" localSheetId="1">#REF!</definedName>
    <definedName name="ファンド" localSheetId="0">#REF!</definedName>
    <definedName name="ファンド">#REF!</definedName>
    <definedName name="ファンド種別名" localSheetId="1">#REF!</definedName>
    <definedName name="ファンド種別名" localSheetId="0">#REF!</definedName>
    <definedName name="ファンド種別名">#REF!</definedName>
    <definedName name="べし">[0]!べし</definedName>
    <definedName name="リクエスト条件" localSheetId="1">#REF!</definedName>
    <definedName name="リクエスト条件" localSheetId="0">#REF!</definedName>
    <definedName name="リクエスト条件">#REF!</definedName>
    <definedName name="画面ID" localSheetId="1">#REF!</definedName>
    <definedName name="画面ID" localSheetId="0">#REF!</definedName>
    <definedName name="画面ID">#REF!</definedName>
    <definedName name="改頁" localSheetId="1">#REF!</definedName>
    <definedName name="改頁" localSheetId="0">#REF!</definedName>
    <definedName name="改頁">#REF!</definedName>
    <definedName name="勘定科目ｺｰﾄﾞ">#REF!</definedName>
    <definedName name="基準価額" localSheetId="1">#REF!</definedName>
    <definedName name="基準価額" localSheetId="0">#REF!</definedName>
    <definedName name="基準価額">#REF!</definedName>
    <definedName name="基準年月日" localSheetId="1">#REF!</definedName>
    <definedName name="基準年月日" localSheetId="0">#REF!</definedName>
    <definedName name="基準年月日">#REF!</definedName>
    <definedName name="起動画面名称" localSheetId="1">#REF!</definedName>
    <definedName name="起動画面名称" localSheetId="0">#REF!</definedName>
    <definedName name="起動画面名称">#REF!</definedName>
    <definedName name="元本補填契約付信託勘定" localSheetId="1">#REF!</definedName>
    <definedName name="元本補填契約付信託勘定" localSheetId="0">#REF!</definedName>
    <definedName name="元本補填契約付信託勘定">#REF!</definedName>
    <definedName name="現金" localSheetId="1">#REF!</definedName>
    <definedName name="現金" localSheetId="0">#REF!</definedName>
    <definedName name="現金">#REF!</definedName>
    <definedName name="現行帳票">[0]!現行帳票</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作業年月日" localSheetId="1">#REF!</definedName>
    <definedName name="作業年月日" localSheetId="0">#REF!</definedName>
    <definedName name="作業年月日">#REF!</definedName>
    <definedName name="七月時価" localSheetId="1">#REF!</definedName>
    <definedName name="七月時価" localSheetId="0">#REF!</definedName>
    <definedName name="七月時価">#REF!</definedName>
    <definedName name="七月時価ﾃﾞｰﾀ" localSheetId="1">#REF!</definedName>
    <definedName name="七月時価ﾃﾞｰﾀ" localSheetId="0">#REF!</definedName>
    <definedName name="七月時価ﾃﾞｰﾀ">#REF!</definedName>
    <definedName name="七月時価二" localSheetId="1">#REF!</definedName>
    <definedName name="七月時価二" localSheetId="0">#REF!</definedName>
    <definedName name="七月時価二">#REF!</definedName>
    <definedName name="受益権総口数" localSheetId="1">#REF!</definedName>
    <definedName name="受益権総口数" localSheetId="0">#REF!</definedName>
    <definedName name="受益権総口数">#REF!</definedName>
    <definedName name="集計" localSheetId="1">#REF!</definedName>
    <definedName name="集計" localSheetId="0">#REF!</definedName>
    <definedName name="集計">#REF!</definedName>
    <definedName name="集計内容" localSheetId="1">#REF!</definedName>
    <definedName name="集計内容" localSheetId="0">#REF!</definedName>
    <definedName name="集計内容">#REF!</definedName>
    <definedName name="出力サイクル" localSheetId="1">#REF!</definedName>
    <definedName name="出力サイクル" localSheetId="0">#REF!</definedName>
    <definedName name="出力サイクル">#REF!</definedName>
    <definedName name="出力可能期間" localSheetId="1">#REF!</definedName>
    <definedName name="出力可能期間" localSheetId="0">#REF!</definedName>
    <definedName name="出力可能期間">#REF!</definedName>
    <definedName name="出力順序" localSheetId="1">#REF!</definedName>
    <definedName name="出力順序" localSheetId="0">#REF!</definedName>
    <definedName name="出力順序">#REF!</definedName>
    <definedName name="出力先" localSheetId="1">#REF!</definedName>
    <definedName name="出力先" localSheetId="0">#REF!</definedName>
    <definedName name="出力先">#REF!</definedName>
    <definedName name="出力媒体" localSheetId="1">#REF!</definedName>
    <definedName name="出力媒体" localSheetId="0">#REF!</definedName>
    <definedName name="出力媒体">#REF!</definedName>
    <definedName name="純資産総額" localSheetId="1">#REF!</definedName>
    <definedName name="純資産総額" localSheetId="0">#REF!</definedName>
    <definedName name="純資産総額">#REF!</definedName>
    <definedName name="処理タイプ" localSheetId="1">#REF!</definedName>
    <definedName name="処理タイプ" localSheetId="0">#REF!</definedName>
    <definedName name="処理タイプ">#REF!</definedName>
    <definedName name="処理フロー図１">[0]!処理フロー図１</definedName>
    <definedName name="小計③">#REF!</definedName>
    <definedName name="小計⑥">#REF!</definedName>
    <definedName name="小計⑦">#REF!</definedName>
    <definedName name="小計⑧">#REF!</definedName>
    <definedName name="小計⑨">#REF!</definedName>
    <definedName name="小計⑩">#REF!</definedName>
    <definedName name="小計⑫">#REF!</definedName>
    <definedName name="小計⑬">#REF!</definedName>
    <definedName name="小計⑭">#REF!</definedName>
    <definedName name="小計⑱">#REF!</definedName>
    <definedName name="昇降" localSheetId="1">#REF!</definedName>
    <definedName name="昇降" localSheetId="0">#REF!</definedName>
    <definedName name="昇降">#REF!</definedName>
    <definedName name="色" localSheetId="1">#REF!</definedName>
    <definedName name="色" localSheetId="0">#REF!</definedName>
    <definedName name="色">#REF!</definedName>
    <definedName name="設定年月日" localSheetId="1">#REF!</definedName>
    <definedName name="設定年月日" localSheetId="0">#REF!</definedName>
    <definedName name="設定年月日">#REF!</definedName>
    <definedName name="対象データ" localSheetId="1">#REF!</definedName>
    <definedName name="対象データ" localSheetId="0">#REF!</definedName>
    <definedName name="対象データ">#REF!</definedName>
    <definedName name="抽出条件" localSheetId="1">#REF!</definedName>
    <definedName name="抽出条件" localSheetId="0">#REF!</definedName>
    <definedName name="抽出条件">#REF!</definedName>
    <definedName name="帳票ID" localSheetId="1">#REF!</definedName>
    <definedName name="帳票ID" localSheetId="0">#REF!</definedName>
    <definedName name="帳票ID">#REF!</definedName>
    <definedName name="帳票概要" localSheetId="1">#REF!</definedName>
    <definedName name="帳票概要" localSheetId="0">#REF!</definedName>
    <definedName name="帳票概要">#REF!</definedName>
    <definedName name="帳票形式" localSheetId="1">#REF!</definedName>
    <definedName name="帳票形式" localSheetId="0">#REF!</definedName>
    <definedName name="帳票形式">#REF!</definedName>
    <definedName name="帳票種類" localSheetId="1">#REF!</definedName>
    <definedName name="帳票種類" localSheetId="0">#REF!</definedName>
    <definedName name="帳票種類">#REF!</definedName>
    <definedName name="帳票名称" localSheetId="1">#REF!</definedName>
    <definedName name="帳票名称" localSheetId="0">#REF!</definedName>
    <definedName name="帳票名称">#REF!</definedName>
    <definedName name="備考" localSheetId="1">#REF!</definedName>
    <definedName name="備考" localSheetId="0">#REF!</definedName>
    <definedName name="備考">#REF!</definedName>
    <definedName name="部数" localSheetId="1">#REF!</definedName>
    <definedName name="部数" localSheetId="0">#REF!</definedName>
    <definedName name="部数">#REF!</definedName>
    <definedName name="別紙3サブルーチン接続性爪意">[0]!別紙3サブルーチン接続性爪意</definedName>
    <definedName name="目的" localSheetId="1">#REF!</definedName>
    <definedName name="目的" localSheetId="0">#REF!</definedName>
    <definedName name="目的">#REF!</definedName>
    <definedName name="用紙サイズ" localSheetId="1">#REF!</definedName>
    <definedName name="用紙サイズ" localSheetId="0">#REF!</definedName>
    <definedName name="用紙サイズ">#REF!</definedName>
    <definedName name="利用会社" localSheetId="1">#REF!</definedName>
    <definedName name="利用会社" localSheetId="0">#REF!</definedName>
    <definedName name="利用会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4" l="1"/>
  <c r="G39" i="4"/>
  <c r="G38" i="4"/>
  <c r="H34" i="4"/>
  <c r="E34" i="4"/>
  <c r="O33" i="4"/>
  <c r="K33" i="4"/>
  <c r="I33" i="4"/>
  <c r="O32" i="4"/>
  <c r="K32" i="4"/>
  <c r="I32" i="4"/>
  <c r="H32" i="4"/>
  <c r="G32" i="4"/>
  <c r="O31" i="4"/>
  <c r="K31" i="4"/>
  <c r="I31" i="4"/>
  <c r="H31" i="4"/>
  <c r="G31" i="4"/>
  <c r="O30" i="4"/>
  <c r="K30" i="4"/>
  <c r="I30" i="4"/>
  <c r="H30" i="4"/>
  <c r="G30" i="4"/>
  <c r="O29" i="4"/>
  <c r="K29" i="4"/>
  <c r="I29" i="4"/>
  <c r="H29" i="4"/>
  <c r="G29" i="4"/>
  <c r="O28" i="4"/>
  <c r="K28" i="4"/>
  <c r="I28" i="4"/>
  <c r="H28" i="4"/>
  <c r="G28" i="4"/>
  <c r="O27" i="4"/>
  <c r="K27" i="4"/>
  <c r="I27" i="4"/>
  <c r="H27" i="4"/>
  <c r="G27" i="4"/>
  <c r="O26" i="4"/>
  <c r="K26" i="4"/>
  <c r="I26" i="4"/>
  <c r="H26" i="4"/>
  <c r="G26" i="4"/>
  <c r="O25" i="4"/>
  <c r="K25" i="4"/>
  <c r="I25" i="4"/>
  <c r="H25" i="4"/>
  <c r="G25" i="4"/>
  <c r="G34" i="4" s="1"/>
  <c r="F34" i="4" s="1"/>
  <c r="O24" i="4"/>
  <c r="F16" i="2"/>
  <c r="K24" i="4"/>
  <c r="I24" i="4"/>
  <c r="H24" i="4"/>
  <c r="G24" i="4"/>
  <c r="O23" i="4"/>
  <c r="K23" i="4"/>
  <c r="I23" i="4"/>
  <c r="H23" i="4"/>
  <c r="G23" i="4"/>
  <c r="O22" i="4"/>
  <c r="K22" i="4"/>
  <c r="I22" i="4"/>
  <c r="H22" i="4"/>
  <c r="G22" i="4"/>
  <c r="E18" i="4"/>
  <c r="O17" i="4"/>
  <c r="K17" i="4"/>
  <c r="I17" i="4"/>
  <c r="O16" i="4"/>
  <c r="K16" i="4"/>
  <c r="I16" i="4"/>
  <c r="H16" i="4"/>
  <c r="G16" i="4"/>
  <c r="O15" i="4"/>
  <c r="K15" i="4"/>
  <c r="I15" i="4"/>
  <c r="H15" i="4"/>
  <c r="G15" i="4"/>
  <c r="O14" i="4"/>
  <c r="K14" i="4"/>
  <c r="I14" i="4"/>
  <c r="H14" i="4"/>
  <c r="G14" i="4"/>
  <c r="O13" i="4"/>
  <c r="K13" i="4"/>
  <c r="I13" i="4"/>
  <c r="H13" i="4"/>
  <c r="G13" i="4"/>
  <c r="O12" i="4"/>
  <c r="K12" i="4"/>
  <c r="I12" i="4"/>
  <c r="H12" i="4"/>
  <c r="G12" i="4"/>
  <c r="O11" i="4"/>
  <c r="K11" i="4"/>
  <c r="I11" i="4"/>
  <c r="H11" i="4"/>
  <c r="G11" i="4"/>
  <c r="O10" i="4"/>
  <c r="K10" i="4"/>
  <c r="I10" i="4"/>
  <c r="H10" i="4"/>
  <c r="G10" i="4"/>
  <c r="O9" i="4"/>
  <c r="K9" i="4"/>
  <c r="I9" i="4"/>
  <c r="H9" i="4"/>
  <c r="G9" i="4"/>
  <c r="O8" i="4"/>
  <c r="K8" i="4"/>
  <c r="I8" i="4"/>
  <c r="H8" i="4"/>
  <c r="G8" i="4"/>
  <c r="O7" i="4"/>
  <c r="K7" i="4"/>
  <c r="I7" i="4"/>
  <c r="H7" i="4"/>
  <c r="G7" i="4"/>
  <c r="O6" i="4"/>
  <c r="K6" i="4"/>
  <c r="I6" i="4"/>
  <c r="H6" i="4"/>
  <c r="G6" i="4"/>
  <c r="O82" i="3"/>
  <c r="O81" i="3"/>
  <c r="O80" i="3"/>
  <c r="O79" i="3"/>
  <c r="O78" i="3"/>
  <c r="O75" i="3"/>
  <c r="O74" i="3"/>
  <c r="E74" i="3"/>
  <c r="O73" i="3"/>
  <c r="I73" i="3"/>
  <c r="G72" i="3"/>
  <c r="G74" i="3" s="1"/>
  <c r="H37" i="1" s="1"/>
  <c r="B72" i="3"/>
  <c r="O71" i="3"/>
  <c r="O69" i="3"/>
  <c r="O68" i="3"/>
  <c r="O67" i="3"/>
  <c r="O66" i="3"/>
  <c r="O65" i="3"/>
  <c r="O64" i="3"/>
  <c r="O63" i="3"/>
  <c r="O62" i="3"/>
  <c r="I61" i="3"/>
  <c r="O61" i="3" s="1"/>
  <c r="E63" i="3"/>
  <c r="O60" i="3"/>
  <c r="O59" i="3"/>
  <c r="O58" i="3"/>
  <c r="I62" i="3"/>
  <c r="O57" i="3"/>
  <c r="O55" i="3"/>
  <c r="E55" i="3"/>
  <c r="O54" i="3"/>
  <c r="I54" i="3"/>
  <c r="O53" i="3"/>
  <c r="I53" i="3"/>
  <c r="O52" i="3"/>
  <c r="G52" i="3"/>
  <c r="O51" i="3"/>
  <c r="O50" i="3"/>
  <c r="B52" i="3"/>
  <c r="O49" i="3"/>
  <c r="O48" i="3"/>
  <c r="E48" i="3"/>
  <c r="O47" i="3"/>
  <c r="I47" i="3"/>
  <c r="I46" i="3"/>
  <c r="G45" i="3"/>
  <c r="O45" i="3"/>
  <c r="O44" i="3"/>
  <c r="O43" i="3"/>
  <c r="B45" i="3"/>
  <c r="O42" i="3"/>
  <c r="O41" i="3"/>
  <c r="O40" i="3"/>
  <c r="O39" i="3"/>
  <c r="O10" i="3"/>
  <c r="O9" i="3"/>
  <c r="H33" i="2"/>
  <c r="F26" i="2"/>
  <c r="H22" i="2"/>
  <c r="H19" i="2"/>
  <c r="F18" i="2"/>
  <c r="H13" i="2"/>
  <c r="C4" i="2"/>
  <c r="C3" i="2"/>
  <c r="H18" i="4" l="1"/>
  <c r="O11" i="3"/>
  <c r="G18" i="2"/>
  <c r="H31" i="2"/>
  <c r="I12" i="3"/>
  <c r="H23" i="2"/>
  <c r="F17" i="2"/>
  <c r="G20" i="2"/>
  <c r="F33" i="2"/>
  <c r="H34" i="2"/>
  <c r="G15" i="2"/>
  <c r="G31" i="2"/>
  <c r="H18" i="2"/>
  <c r="H12" i="2"/>
  <c r="G12" i="2"/>
  <c r="G24" i="2"/>
  <c r="F32" i="2"/>
  <c r="O46" i="3"/>
  <c r="H24" i="2"/>
  <c r="F13" i="2"/>
  <c r="G19" i="2"/>
  <c r="F31" i="2"/>
  <c r="F12" i="2"/>
  <c r="G32" i="2"/>
  <c r="O72" i="3"/>
  <c r="G13" i="2"/>
  <c r="H25" i="2"/>
  <c r="G25" i="2"/>
  <c r="F25" i="2"/>
  <c r="H32" i="2"/>
  <c r="F34" i="2"/>
  <c r="H15" i="2"/>
  <c r="H21" i="2"/>
  <c r="H27" i="2"/>
  <c r="G27" i="2"/>
  <c r="F27" i="2"/>
  <c r="G34" i="2"/>
  <c r="G18" i="4"/>
  <c r="F18" i="4" s="1"/>
  <c r="I13" i="3"/>
  <c r="F19" i="2"/>
  <c r="F15" i="2"/>
  <c r="G16" i="2"/>
  <c r="F29" i="2"/>
  <c r="G51" i="1"/>
  <c r="G37" i="1"/>
  <c r="F37" i="1" s="1"/>
  <c r="H16" i="2"/>
  <c r="G29" i="2"/>
  <c r="G11" i="3"/>
  <c r="G26" i="2"/>
  <c r="H14" i="2"/>
  <c r="G14" i="2"/>
  <c r="F14" i="2"/>
  <c r="G21" i="2"/>
  <c r="H28" i="2"/>
  <c r="G28" i="2"/>
  <c r="F28" i="2"/>
  <c r="G22" i="2"/>
  <c r="F22" i="2"/>
  <c r="H29" i="2"/>
  <c r="H17" i="2"/>
  <c r="H20" i="2"/>
  <c r="F23" i="2"/>
  <c r="F21" i="2"/>
  <c r="H30" i="2"/>
  <c r="G30" i="2"/>
  <c r="F30" i="2"/>
  <c r="F20" i="2"/>
  <c r="G23" i="2"/>
  <c r="H26" i="2"/>
  <c r="G17" i="2"/>
  <c r="G33" i="2"/>
  <c r="F24" i="2"/>
  <c r="G13" i="3" l="1"/>
  <c r="G12" i="3"/>
  <c r="F35" i="2"/>
  <c r="I25" i="2" s="1"/>
  <c r="G35" i="2"/>
  <c r="I27" i="2"/>
  <c r="H35" i="2"/>
  <c r="I14" i="3"/>
  <c r="I15" i="3" s="1"/>
  <c r="I30" i="2"/>
  <c r="O13" i="3" l="1"/>
  <c r="I14" i="2"/>
  <c r="I22" i="2"/>
  <c r="I19" i="2"/>
  <c r="I13" i="2"/>
  <c r="I33" i="2"/>
  <c r="I31" i="2"/>
  <c r="I23" i="2"/>
  <c r="I26" i="2"/>
  <c r="O14" i="3"/>
  <c r="I16" i="2"/>
  <c r="I28" i="2"/>
  <c r="O12" i="3"/>
  <c r="I16" i="3"/>
  <c r="I34" i="2"/>
  <c r="I24" i="2"/>
  <c r="I17" i="2"/>
  <c r="I29" i="2"/>
  <c r="I15" i="2"/>
  <c r="I18" i="2"/>
  <c r="I12" i="2"/>
  <c r="I20" i="2"/>
  <c r="I32" i="2"/>
  <c r="I21" i="2"/>
  <c r="O15" i="3" l="1"/>
  <c r="I17" i="3"/>
  <c r="G14" i="3"/>
  <c r="G15" i="3"/>
  <c r="I18" i="3"/>
  <c r="O16" i="3" l="1"/>
  <c r="G16" i="3"/>
  <c r="G18" i="3"/>
  <c r="I19" i="3"/>
  <c r="G17" i="3" l="1"/>
  <c r="O18" i="3"/>
  <c r="G19" i="3"/>
  <c r="I20" i="3"/>
  <c r="O20" i="3" l="1"/>
  <c r="O17" i="3"/>
  <c r="I21" i="3"/>
  <c r="G20" i="3" l="1"/>
  <c r="G21" i="3"/>
  <c r="I22" i="3"/>
  <c r="O19" i="3"/>
  <c r="O21" i="3" l="1"/>
  <c r="I23" i="3"/>
  <c r="O23" i="3" l="1"/>
  <c r="I24" i="3"/>
  <c r="G22" i="3"/>
  <c r="G23" i="3" l="1"/>
  <c r="O22" i="3"/>
  <c r="G24" i="3"/>
  <c r="O24" i="3"/>
  <c r="I25" i="3"/>
  <c r="G25" i="3" l="1"/>
  <c r="I26" i="3"/>
  <c r="I27" i="3" l="1"/>
  <c r="O26" i="3" l="1"/>
  <c r="O25" i="3"/>
  <c r="I28" i="3"/>
  <c r="G26" i="3"/>
  <c r="G28" i="3" l="1"/>
  <c r="O28" i="3"/>
  <c r="I29" i="3"/>
  <c r="G27" i="3"/>
  <c r="O29" i="3" l="1"/>
  <c r="G29" i="3"/>
  <c r="I30" i="3"/>
  <c r="O27" i="3"/>
  <c r="G30" i="3" l="1"/>
  <c r="O30" i="3"/>
  <c r="I31" i="3"/>
  <c r="G31" i="3" l="1"/>
  <c r="O31" i="3"/>
  <c r="I32" i="3"/>
  <c r="G32" i="3" l="1"/>
  <c r="O32" i="3"/>
  <c r="I33" i="3"/>
  <c r="O33" i="3" l="1"/>
  <c r="G33" i="3"/>
  <c r="I34" i="3"/>
  <c r="O34" i="3" l="1"/>
  <c r="G34" i="3"/>
  <c r="I35" i="3"/>
  <c r="G35" i="3" l="1"/>
  <c r="O35" i="3"/>
  <c r="I36" i="3"/>
  <c r="G36" i="3" l="1"/>
  <c r="O36" i="3"/>
  <c r="I37" i="3"/>
  <c r="O37" i="3" l="1"/>
  <c r="G37" i="3"/>
  <c r="I38" i="3"/>
  <c r="G38" i="3" l="1"/>
  <c r="E39" i="3"/>
  <c r="E66" i="3" l="1"/>
  <c r="G20" i="1"/>
  <c r="H41" i="1"/>
  <c r="G47" i="1"/>
  <c r="F62" i="1" s="1"/>
  <c r="H22" i="1"/>
  <c r="G21" i="1"/>
  <c r="G43" i="1"/>
  <c r="H31" i="1"/>
  <c r="G33" i="1"/>
  <c r="G41" i="1"/>
  <c r="H18" i="1"/>
  <c r="G34" i="1"/>
  <c r="H27" i="1"/>
  <c r="H28" i="1"/>
  <c r="H43" i="1"/>
  <c r="H26" i="1"/>
  <c r="H32" i="1"/>
  <c r="G15" i="1"/>
  <c r="H24" i="1"/>
  <c r="H35" i="1"/>
  <c r="H15" i="1"/>
  <c r="H14" i="1"/>
  <c r="H19" i="1"/>
  <c r="H33" i="1"/>
  <c r="G18" i="1"/>
  <c r="H29" i="1"/>
  <c r="H39" i="1"/>
  <c r="F39" i="1" s="1"/>
  <c r="G19" i="1"/>
  <c r="H25" i="1"/>
  <c r="G25" i="1"/>
  <c r="G22" i="1"/>
  <c r="H30" i="1"/>
  <c r="G31" i="1"/>
  <c r="H38" i="1"/>
  <c r="G28" i="1"/>
  <c r="G42" i="1"/>
  <c r="H13" i="1"/>
  <c r="G29" i="1"/>
  <c r="G16" i="1"/>
  <c r="H16" i="1"/>
  <c r="H17" i="1"/>
  <c r="H20" i="1"/>
  <c r="G39" i="1"/>
  <c r="G17" i="1"/>
  <c r="G40" i="1"/>
  <c r="H21" i="1"/>
  <c r="G24" i="1"/>
  <c r="G23" i="1" s="1"/>
  <c r="H42" i="1"/>
  <c r="G27" i="1"/>
  <c r="G26" i="1" s="1"/>
  <c r="G38" i="1"/>
  <c r="H34" i="1"/>
  <c r="G13" i="1"/>
  <c r="H40" i="1"/>
  <c r="G35" i="1"/>
  <c r="G30" i="1"/>
  <c r="G32" i="1"/>
  <c r="G14" i="1"/>
  <c r="O38" i="3"/>
  <c r="G52" i="1"/>
  <c r="H36" i="1" l="1"/>
  <c r="F36" i="1" s="1"/>
  <c r="G36" i="1"/>
  <c r="F13" i="1"/>
  <c r="F20" i="1"/>
  <c r="F14" i="1"/>
  <c r="F17" i="1"/>
  <c r="F29" i="1"/>
  <c r="F18" i="1"/>
  <c r="I18" i="1"/>
  <c r="F40" i="1"/>
  <c r="F16" i="1"/>
  <c r="F33" i="1"/>
  <c r="F19" i="1"/>
  <c r="F34" i="1"/>
  <c r="F24" i="1"/>
  <c r="F38" i="1"/>
  <c r="F31" i="1"/>
  <c r="F22" i="1"/>
  <c r="F32" i="1"/>
  <c r="F30" i="1"/>
  <c r="F26" i="1"/>
  <c r="F21" i="1"/>
  <c r="I21" i="1"/>
  <c r="F43" i="1"/>
  <c r="F15" i="1"/>
  <c r="F41" i="1"/>
  <c r="F28" i="1"/>
  <c r="H23" i="1"/>
  <c r="H44" i="1" s="1"/>
  <c r="F25" i="1"/>
  <c r="F27" i="1"/>
  <c r="G44" i="1"/>
  <c r="I15" i="1" s="1"/>
  <c r="F35" i="1"/>
  <c r="I42" i="1"/>
  <c r="F42" i="1"/>
  <c r="G53" i="1"/>
  <c r="F58" i="1"/>
  <c r="E79" i="3"/>
  <c r="E80" i="3" s="1"/>
  <c r="I29" i="1" l="1"/>
  <c r="I28" i="1"/>
  <c r="I14" i="1"/>
  <c r="I41" i="1"/>
  <c r="I20" i="1"/>
  <c r="I35" i="1"/>
  <c r="I22" i="1"/>
  <c r="I31" i="1"/>
  <c r="I34" i="1"/>
  <c r="I17" i="1"/>
  <c r="I43" i="1"/>
  <c r="I24" i="1"/>
  <c r="F56" i="1"/>
  <c r="F59" i="1" s="1"/>
  <c r="F44" i="1"/>
  <c r="M53" i="1"/>
  <c r="I19" i="1"/>
  <c r="I26" i="1"/>
  <c r="I33" i="1"/>
  <c r="I27" i="1"/>
  <c r="I30" i="1"/>
  <c r="I13" i="1"/>
  <c r="I25" i="1"/>
  <c r="I32" i="1"/>
  <c r="I16" i="1"/>
  <c r="I36" i="1"/>
  <c r="F23" i="1"/>
  <c r="I23" i="1"/>
  <c r="I40" i="1"/>
</calcChain>
</file>

<file path=xl/sharedStrings.xml><?xml version="1.0" encoding="utf-8"?>
<sst xmlns="http://schemas.openxmlformats.org/spreadsheetml/2006/main" count="549" uniqueCount="204">
  <si>
    <t>投資法人の資産構成内容（オン・バランス）</t>
    <phoneticPr fontId="4"/>
  </si>
  <si>
    <t>投資法人名</t>
    <phoneticPr fontId="4"/>
  </si>
  <si>
    <t>三菱地所物流リート投資法人</t>
    <rPh sb="0" eb="4">
      <t>ミツビシジショ</t>
    </rPh>
    <rPh sb="4" eb="6">
      <t>ブツリュウ</t>
    </rPh>
    <rPh sb="9" eb="11">
      <t>トウシ</t>
    </rPh>
    <rPh sb="11" eb="13">
      <t>ホウジン</t>
    </rPh>
    <phoneticPr fontId="4"/>
  </si>
  <si>
    <t>作成者</t>
    <rPh sb="0" eb="3">
      <t>サクセイシャ</t>
    </rPh>
    <phoneticPr fontId="4"/>
  </si>
  <si>
    <t>三菱地所投資顧問株式会社</t>
    <rPh sb="0" eb="4">
      <t>ミツビシジショ</t>
    </rPh>
    <rPh sb="4" eb="8">
      <t>トウシコモン</t>
    </rPh>
    <rPh sb="8" eb="12">
      <t>カブシキガイシャ</t>
    </rPh>
    <phoneticPr fontId="4"/>
  </si>
  <si>
    <t>時点</t>
    <rPh sb="0" eb="2">
      <t>ジテン</t>
    </rPh>
    <phoneticPr fontId="4"/>
  </si>
  <si>
    <t>●標記投資法人の資産（オン・バランス）構成内容は以下のとおりです。</t>
    <rPh sb="3" eb="7">
      <t>トウシホウジン</t>
    </rPh>
    <phoneticPr fontId="7"/>
  </si>
  <si>
    <t>（千円）</t>
    <rPh sb="1" eb="3">
      <t>センエン</t>
    </rPh>
    <phoneticPr fontId="4"/>
  </si>
  <si>
    <t>項目</t>
    <rPh sb="0" eb="2">
      <t>コウモク</t>
    </rPh>
    <phoneticPr fontId="4"/>
  </si>
  <si>
    <t>資産項目</t>
    <rPh sb="0" eb="4">
      <t>シサンコウモク</t>
    </rPh>
    <phoneticPr fontId="4"/>
  </si>
  <si>
    <t>告示で定める
ﾘｽｸ･ｳｪｲﾄ（%）</t>
    <phoneticPr fontId="3"/>
  </si>
  <si>
    <t>信用リスク削減効果適用前</t>
    <rPh sb="0" eb="2">
      <t>シンヨウ</t>
    </rPh>
    <rPh sb="5" eb="7">
      <t>サクゲン</t>
    </rPh>
    <rPh sb="7" eb="9">
      <t>コウカ</t>
    </rPh>
    <rPh sb="9" eb="11">
      <t>テキヨウ</t>
    </rPh>
    <rPh sb="11" eb="12">
      <t>マエ</t>
    </rPh>
    <phoneticPr fontId="9"/>
  </si>
  <si>
    <t>a. ﾘｽｸ･ｳｪｲﾄの
加重平均値（%）</t>
    <phoneticPr fontId="4"/>
  </si>
  <si>
    <t>b. 時価</t>
    <rPh sb="3" eb="5">
      <t>ジカ</t>
    </rPh>
    <phoneticPr fontId="9"/>
  </si>
  <si>
    <t>c. 信用ﾘｽｸ･
ｱｾｯﾄの額(a*b)</t>
    <rPh sb="3" eb="5">
      <t>シンヨウ</t>
    </rPh>
    <rPh sb="15" eb="16">
      <t>ガク</t>
    </rPh>
    <phoneticPr fontId="9"/>
  </si>
  <si>
    <t>関数用</t>
    <rPh sb="0" eb="3">
      <t>カンスウヨウ</t>
    </rPh>
    <phoneticPr fontId="4"/>
  </si>
  <si>
    <t>現金</t>
  </si>
  <si>
    <t>我が国の中央政府及び中央銀行向け</t>
    <phoneticPr fontId="3"/>
  </si>
  <si>
    <t>外国の中央政府及び中央銀行向け</t>
  </si>
  <si>
    <t>0～150</t>
    <phoneticPr fontId="7"/>
  </si>
  <si>
    <t>国際決済銀行等向け</t>
  </si>
  <si>
    <t>我が国の地方公共団体向け</t>
  </si>
  <si>
    <t>外国の中央政府等以外の公共部門向け（カバード・ボンド除く）</t>
    <rPh sb="26" eb="27">
      <t>ノゾ</t>
    </rPh>
    <phoneticPr fontId="3"/>
  </si>
  <si>
    <t>20～150</t>
    <phoneticPr fontId="7"/>
  </si>
  <si>
    <t>国際開発銀行向け</t>
  </si>
  <si>
    <t>地方公共団体金融機構向け</t>
  </si>
  <si>
    <t>10～150</t>
    <phoneticPr fontId="7"/>
  </si>
  <si>
    <t>我が国の政府関係機関向け</t>
  </si>
  <si>
    <t>地方三公社向け</t>
  </si>
  <si>
    <t>金融機関及び第一種金融商品取引業者及び保険会社向け</t>
    <phoneticPr fontId="7"/>
  </si>
  <si>
    <t>　（うち第一種金融商品取引業者及び保険会社向け）</t>
    <phoneticPr fontId="4"/>
  </si>
  <si>
    <t>カバード・ボンド向け</t>
    <phoneticPr fontId="7"/>
  </si>
  <si>
    <t>10～100</t>
    <phoneticPr fontId="7"/>
  </si>
  <si>
    <t>法人等向け（特定貸付債権向けを含む）</t>
    <phoneticPr fontId="7"/>
  </si>
  <si>
    <t>　（うち特定貸付債権向け）</t>
    <phoneticPr fontId="10"/>
  </si>
  <si>
    <t>適格中堅中小企業等向け及び個人向け</t>
    <phoneticPr fontId="7"/>
  </si>
  <si>
    <t>45～150</t>
    <phoneticPr fontId="7"/>
  </si>
  <si>
    <t>不動産関連向け</t>
    <rPh sb="0" eb="3">
      <t>フドウサン</t>
    </rPh>
    <rPh sb="3" eb="6">
      <t>カンレンム</t>
    </rPh>
    <phoneticPr fontId="7"/>
  </si>
  <si>
    <t>20～150</t>
  </si>
  <si>
    <t>劣後債権その他資本性証券</t>
    <phoneticPr fontId="7"/>
  </si>
  <si>
    <t>延滞等</t>
    <rPh sb="0" eb="2">
      <t>エンタイ</t>
    </rPh>
    <rPh sb="2" eb="3">
      <t>ナド</t>
    </rPh>
    <phoneticPr fontId="4"/>
  </si>
  <si>
    <t>50～150</t>
    <phoneticPr fontId="4"/>
  </si>
  <si>
    <t>取立未済手形</t>
  </si>
  <si>
    <t>信用保証協会等による保証付</t>
  </si>
  <si>
    <t>0～10</t>
  </si>
  <si>
    <t>株式会社地域経済活性化支援機構等による保証付</t>
    <rPh sb="4" eb="6">
      <t>チイキ</t>
    </rPh>
    <rPh sb="6" eb="8">
      <t>ケイザイ</t>
    </rPh>
    <rPh sb="8" eb="11">
      <t>カッセイカ</t>
    </rPh>
    <rPh sb="15" eb="16">
      <t>トウ</t>
    </rPh>
    <phoneticPr fontId="4"/>
  </si>
  <si>
    <t>株式及び株式と同等の性質を有するもの</t>
    <rPh sb="0" eb="2">
      <t>カブシキ</t>
    </rPh>
    <rPh sb="2" eb="3">
      <t>オヨ</t>
    </rPh>
    <rPh sb="4" eb="6">
      <t>カブシキ</t>
    </rPh>
    <rPh sb="7" eb="9">
      <t>ドウトウ</t>
    </rPh>
    <rPh sb="10" eb="12">
      <t>セイシツ</t>
    </rPh>
    <rPh sb="13" eb="14">
      <t>ユウ</t>
    </rPh>
    <phoneticPr fontId="7"/>
  </si>
  <si>
    <t>250/400</t>
    <phoneticPr fontId="7"/>
  </si>
  <si>
    <t>上記以外</t>
    <phoneticPr fontId="3"/>
  </si>
  <si>
    <t>-</t>
  </si>
  <si>
    <t>（うち有形固定資産（不動産））</t>
    <phoneticPr fontId="11"/>
  </si>
  <si>
    <t>（うち有形固定資産（不動産）（匿名組合出資持分の裏付資産））</t>
    <phoneticPr fontId="11"/>
  </si>
  <si>
    <t>（うち無形固定資産（借地権））</t>
    <phoneticPr fontId="11"/>
  </si>
  <si>
    <t>（うち上記以外のエクスポージャー）</t>
    <rPh sb="3" eb="5">
      <t>ジョウキ</t>
    </rPh>
    <rPh sb="5" eb="7">
      <t>イガイ</t>
    </rPh>
    <phoneticPr fontId="11"/>
  </si>
  <si>
    <t>-</t>
    <phoneticPr fontId="4"/>
  </si>
  <si>
    <t>証券化</t>
    <phoneticPr fontId="4"/>
  </si>
  <si>
    <t>0～1250</t>
    <phoneticPr fontId="3"/>
  </si>
  <si>
    <t>再証券化</t>
    <phoneticPr fontId="4"/>
  </si>
  <si>
    <t>0～1250</t>
  </si>
  <si>
    <t>複数の資産を裏付とする資産（所謂ファンド）のうち、個々の資産の把握が困難な資産</t>
    <rPh sb="0" eb="2">
      <t>フクスウ</t>
    </rPh>
    <rPh sb="3" eb="5">
      <t>シサン</t>
    </rPh>
    <rPh sb="6" eb="8">
      <t>ウラヅケ</t>
    </rPh>
    <rPh sb="11" eb="13">
      <t>シサン</t>
    </rPh>
    <rPh sb="14" eb="16">
      <t>イワユル</t>
    </rPh>
    <rPh sb="25" eb="27">
      <t>ココ</t>
    </rPh>
    <rPh sb="28" eb="30">
      <t>シサン</t>
    </rPh>
    <rPh sb="31" eb="33">
      <t>ハアク</t>
    </rPh>
    <rPh sb="34" eb="36">
      <t>コンナン</t>
    </rPh>
    <rPh sb="37" eb="39">
      <t>シサン</t>
    </rPh>
    <phoneticPr fontId="4"/>
  </si>
  <si>
    <t>欄外</t>
    <rPh sb="0" eb="2">
      <t>ランガイ</t>
    </rPh>
    <phoneticPr fontId="4"/>
  </si>
  <si>
    <t>上記以外の無形固定資産等（自己資本調整項目）</t>
    <rPh sb="0" eb="2">
      <t>ジョウキ</t>
    </rPh>
    <rPh sb="2" eb="4">
      <t>イガイ</t>
    </rPh>
    <rPh sb="5" eb="7">
      <t>ムケイ</t>
    </rPh>
    <rPh sb="7" eb="9">
      <t>コテイ</t>
    </rPh>
    <rPh sb="9" eb="11">
      <t>シサン</t>
    </rPh>
    <rPh sb="11" eb="12">
      <t>トウ</t>
    </rPh>
    <rPh sb="13" eb="15">
      <t>ジコ</t>
    </rPh>
    <rPh sb="15" eb="17">
      <t>シホン</t>
    </rPh>
    <rPh sb="17" eb="19">
      <t>チョウセイ</t>
    </rPh>
    <rPh sb="19" eb="21">
      <t>コウモク</t>
    </rPh>
    <phoneticPr fontId="11"/>
  </si>
  <si>
    <t>デリバティブ債権（オフバランスに記載）</t>
    <rPh sb="6" eb="8">
      <t>サイケン</t>
    </rPh>
    <rPh sb="16" eb="18">
      <t>キサイ</t>
    </rPh>
    <phoneticPr fontId="11"/>
  </si>
  <si>
    <t>流動資産デリバティブ債権</t>
  </si>
  <si>
    <t>固定資産デリバティブ債権</t>
    <rPh sb="0" eb="2">
      <t>コテイ</t>
    </rPh>
    <phoneticPr fontId="4"/>
  </si>
  <si>
    <t>投資その他の資産デリバティブ債権</t>
  </si>
  <si>
    <t>1.　貸借対照表上の資産合計</t>
    <rPh sb="3" eb="9">
      <t>タイシャクタイショウヒョウジョウ</t>
    </rPh>
    <rPh sb="10" eb="14">
      <t>シサンゴウケイ</t>
    </rPh>
    <phoneticPr fontId="11"/>
  </si>
  <si>
    <t>資産合計</t>
    <rPh sb="0" eb="4">
      <t>シサンゴウケイ</t>
    </rPh>
    <phoneticPr fontId="11"/>
  </si>
  <si>
    <t>2.　不動産鑑定評価額</t>
    <rPh sb="3" eb="6">
      <t>フドウサン</t>
    </rPh>
    <rPh sb="6" eb="11">
      <t>カンテイヒョウカガク</t>
    </rPh>
    <phoneticPr fontId="11"/>
  </si>
  <si>
    <t>3.　不動産帳簿価額</t>
    <rPh sb="3" eb="6">
      <t>フドウサン</t>
    </rPh>
    <rPh sb="6" eb="8">
      <t>チョウボ</t>
    </rPh>
    <rPh sb="8" eb="10">
      <t>カガク</t>
    </rPh>
    <phoneticPr fontId="11"/>
  </si>
  <si>
    <t>4.　オンバランス明細合計（1+2-3-欄外）</t>
    <rPh sb="9" eb="11">
      <t>メイサイ</t>
    </rPh>
    <rPh sb="11" eb="13">
      <t>ゴウケイ</t>
    </rPh>
    <rPh sb="20" eb="22">
      <t>ランガイ</t>
    </rPh>
    <phoneticPr fontId="11"/>
  </si>
  <si>
    <t>a. ｵﾝﾊﾞﾗﾝｽ・ｵﾌﾊﾞﾗﾝｽ　ﾘｽｸｱｾｯﾄ総額</t>
    <rPh sb="26" eb="28">
      <t>ソウガク</t>
    </rPh>
    <phoneticPr fontId="4"/>
  </si>
  <si>
    <t>b. 純資産額（帳簿価額）</t>
    <rPh sb="3" eb="6">
      <t>ジュンシサン</t>
    </rPh>
    <rPh sb="6" eb="7">
      <t>ガク</t>
    </rPh>
    <rPh sb="8" eb="12">
      <t>チョウボカガク</t>
    </rPh>
    <phoneticPr fontId="4"/>
  </si>
  <si>
    <t>純資産合計</t>
  </si>
  <si>
    <t>c. 純資産額（時価）（b+2-3）</t>
    <rPh sb="3" eb="6">
      <t>ジュンシサン</t>
    </rPh>
    <rPh sb="6" eb="7">
      <t>ガク</t>
    </rPh>
    <rPh sb="8" eb="10">
      <t>ジカ</t>
    </rPh>
    <phoneticPr fontId="4"/>
  </si>
  <si>
    <t>リスク・ウェイト(a/c)</t>
    <phoneticPr fontId="4"/>
  </si>
  <si>
    <t>発行済投資口数</t>
    <rPh sb="0" eb="3">
      <t>ハッコウズ</t>
    </rPh>
    <rPh sb="3" eb="7">
      <t>トウシクチスウ</t>
    </rPh>
    <phoneticPr fontId="4"/>
  </si>
  <si>
    <t>1口当たり自己資本調整額</t>
    <rPh sb="1" eb="3">
      <t>クチア</t>
    </rPh>
    <rPh sb="5" eb="7">
      <t>ジコ</t>
    </rPh>
    <rPh sb="7" eb="9">
      <t>シホン</t>
    </rPh>
    <rPh sb="9" eb="11">
      <t>チョウセイ</t>
    </rPh>
    <rPh sb="11" eb="12">
      <t>ガク</t>
    </rPh>
    <phoneticPr fontId="4"/>
  </si>
  <si>
    <t>本資料は、本投資法人の投資口を保有する金融機関において、適用のある自己資本比率を算出する上で参考にしていただくことを目的として、本投資法人の資産運用会社である三菱地所投資顧問株式会社（以下「弊社」といいます。）が作成したものです。本資料に記載の情報の全部又は一部を会計、税務又は規制上の取扱等の目的に利用される場合は、専門家とご相談の上、投資主様ご自身の判断と責任においてお取扱い下さいますようお願い申し上げます。</t>
    <rPh sb="79" eb="87">
      <t>ミツビシジショトウシコモン</t>
    </rPh>
    <phoneticPr fontId="4"/>
  </si>
  <si>
    <t>本資料に記載している情報は、過去の一定時点における本投資法人のポートフォリオの状況について得られた情報です。当該情報は、「銀行法第十四条の二の規定に基づき、銀行がその保有する資産等に照らし自己資本の充実の状況が適当であるかどうかを判断するための基準」（平成18年金融庁告示第19号。その後の変更を含み、以下「告示」といいます。）を含む関連法令等を参考にしていますが、必ずしも関連法令等の厳密な解釈に基づき算出した値ではありません。また、弊社独自の解釈及び判断により算出した値を含む場合がありますが、弊社がその算出方法等を推奨するものではありません。弊社は、適用されるリスク・ウェイトを含む本資料の正確性、完全性、合理性及び妥当性について、何ら表明又は保証を行うものではありません。本資料に記載された情報の不確実性又は不完全性及び本資料の使用により生じた結果について、弊社は一切の責任を負いません。</t>
    <phoneticPr fontId="4"/>
  </si>
  <si>
    <t>「欄外」として記載している「上記以外の無形固定資産等（自己資本調整項目）」については、必要に応じ、投資主様の自己資本の調整項目としてご利用ください。</t>
    <rPh sb="1" eb="3">
      <t>ランガイ</t>
    </rPh>
    <rPh sb="7" eb="9">
      <t>キサイ</t>
    </rPh>
    <rPh sb="43" eb="45">
      <t>ヒツヨウ</t>
    </rPh>
    <rPh sb="46" eb="47">
      <t>オウ</t>
    </rPh>
    <rPh sb="49" eb="53">
      <t>トウシヌシサマ</t>
    </rPh>
    <rPh sb="54" eb="58">
      <t>ジコシホン</t>
    </rPh>
    <rPh sb="59" eb="63">
      <t>チョウセイコウモク</t>
    </rPh>
    <rPh sb="67" eb="69">
      <t>リヨウ</t>
    </rPh>
    <phoneticPr fontId="4"/>
  </si>
  <si>
    <t>告示上、適用されるリスク・ウェイトについて経過措置が定められている場合であっても、本資料では、かかる経過措置が終了した後に適用されるリスク・ウェイトを記載しています。</t>
    <phoneticPr fontId="4"/>
  </si>
  <si>
    <t>弊社では、告示第48条の2に規定される「デュー・ディリジェンス分析」は実施しておりません。</t>
    <phoneticPr fontId="4"/>
  </si>
  <si>
    <t>本資料の内容については、本投資法人の他の開示資料等での開示内容（開示内容の前提となる条件等を含みます。）と異なる場合があります。本資料の様式、表示項目、各数値の算出根拠等は予告なく変更する場合があります。また、本資料の必要性が無くなったと弊社が判断した場合は作成及び公表を中止する場合があります。</t>
    <phoneticPr fontId="4"/>
  </si>
  <si>
    <t>本資料は、作成基準日時点における、独立監査人による監査報告書受領済の2025年8月期の計算書類に基づき作成しています。</t>
    <phoneticPr fontId="4"/>
  </si>
  <si>
    <t>「我が国の中央政府及び中央銀行向け」の項目には、投資法人が東京法務局に供託している営業保証金が含まれています。</t>
    <phoneticPr fontId="4"/>
  </si>
  <si>
    <t>「金融機関及び第一種金融商品取引業者及び保険会社向け」の項目は、全て預入時から満期までの期間が3ヶ月以内の預金又は普通預金です。</t>
    <phoneticPr fontId="4"/>
  </si>
  <si>
    <t>「時価金額」の項目は、2025年8月期の決算書に基づく簿価を掲載しています。なお、有形固定資産（不動産）については、期末時点の鑑定評価額に基づき算出しています。</t>
    <phoneticPr fontId="4"/>
  </si>
  <si>
    <t>項番22に該当する個別の資産の内容は[別紙/2025年8月期資産運用報告の「投資法人の運用資産の状況」]をご参照ください。</t>
    <phoneticPr fontId="4"/>
  </si>
  <si>
    <t>他社が運用するファンド向けの出資（匿名組合出資持分等）については、当該ファンドの投資方針等から弊社が適切と判断した分類を行っています。</t>
    <phoneticPr fontId="4"/>
  </si>
  <si>
    <t>告示に定める、他の金融機関等の対象資本等調達手段に相当するエクスポージャーは保有しておりません。</t>
    <phoneticPr fontId="4"/>
  </si>
  <si>
    <t>投資法人の資産構成内容（オフ・バランス）</t>
    <phoneticPr fontId="4"/>
  </si>
  <si>
    <t>投資法人名</t>
    <rPh sb="0" eb="5">
      <t>トウシホウジンメイ</t>
    </rPh>
    <phoneticPr fontId="4"/>
  </si>
  <si>
    <t>作成時点</t>
    <rPh sb="0" eb="2">
      <t>サクセイ</t>
    </rPh>
    <rPh sb="2" eb="4">
      <t>ジテン</t>
    </rPh>
    <phoneticPr fontId="4"/>
  </si>
  <si>
    <t>●標記投資法人の資産（オフ・バランス）構成内容は以下のとおりです。</t>
    <rPh sb="5" eb="7">
      <t>ホウジン</t>
    </rPh>
    <phoneticPr fontId="7"/>
  </si>
  <si>
    <t>掛け目（%）</t>
    <rPh sb="0" eb="1">
      <t>カ</t>
    </rPh>
    <rPh sb="2" eb="3">
      <t>メ</t>
    </rPh>
    <phoneticPr fontId="3"/>
  </si>
  <si>
    <t>想定元本</t>
    <rPh sb="0" eb="4">
      <t>ソウテイガンポン</t>
    </rPh>
    <phoneticPr fontId="4"/>
  </si>
  <si>
    <t>与信相当額</t>
    <rPh sb="0" eb="2">
      <t>ヨシン</t>
    </rPh>
    <rPh sb="2" eb="5">
      <t>ソウトウガク</t>
    </rPh>
    <phoneticPr fontId="4"/>
  </si>
  <si>
    <t>信用リスクアセット</t>
    <rPh sb="0" eb="2">
      <t>シンヨウ</t>
    </rPh>
    <phoneticPr fontId="9"/>
  </si>
  <si>
    <t>任意の時期に無条件で取消可能又は相手方の信用状態が悪化した場合に自動的に取消可能なコミットメント</t>
    <phoneticPr fontId="4"/>
  </si>
  <si>
    <t>短期かつ流動性の高い貿易関連偶発債務</t>
    <rPh sb="16" eb="18">
      <t>サイム</t>
    </rPh>
    <phoneticPr fontId="3"/>
  </si>
  <si>
    <t>コミットメント（項目1に該当するものを除く）</t>
    <rPh sb="8" eb="10">
      <t>コウモク</t>
    </rPh>
    <rPh sb="12" eb="14">
      <t>ガイトウ</t>
    </rPh>
    <rPh sb="19" eb="20">
      <t>ノゾ</t>
    </rPh>
    <phoneticPr fontId="4"/>
  </si>
  <si>
    <t>特定の取引に係る偶発債務（項目2に該当するものを除く）</t>
    <rPh sb="10" eb="12">
      <t>サイム</t>
    </rPh>
    <phoneticPr fontId="4"/>
  </si>
  <si>
    <t>ＮＩＦ又はＲＵＦ</t>
    <phoneticPr fontId="3"/>
  </si>
  <si>
    <t>信用供与に直接代替する偶発債務</t>
    <phoneticPr fontId="4"/>
  </si>
  <si>
    <t>有価証券の貸付、現金若しくは有価証券による担保の提供又は有価証券の買戻条件付売却若しくは売戻条件付購入</t>
    <phoneticPr fontId="7"/>
  </si>
  <si>
    <t>上記のいずれにも該当しない信用供与に代替するオフ・バランス取引</t>
    <phoneticPr fontId="7"/>
  </si>
  <si>
    <t>買戻条件付資産売却又は求償権付資産売却等</t>
    <phoneticPr fontId="10"/>
  </si>
  <si>
    <t>先物資産購入、先渡預金、部分払込株式の購入又は部分払込債券の購入</t>
    <rPh sb="2" eb="4">
      <t>シサン</t>
    </rPh>
    <rPh sb="19" eb="21">
      <t>コウニュウ</t>
    </rPh>
    <rPh sb="30" eb="32">
      <t>コウニュウ</t>
    </rPh>
    <phoneticPr fontId="7"/>
  </si>
  <si>
    <t>派生商品取引</t>
    <rPh sb="0" eb="2">
      <t>ハセイ</t>
    </rPh>
    <rPh sb="2" eb="4">
      <t>ショウヒン</t>
    </rPh>
    <rPh sb="4" eb="6">
      <t>トリヒキ</t>
    </rPh>
    <phoneticPr fontId="7"/>
  </si>
  <si>
    <t>11-1</t>
    <phoneticPr fontId="4"/>
  </si>
  <si>
    <t>外国為替関連取引</t>
    <rPh sb="6" eb="8">
      <t>トリヒキ</t>
    </rPh>
    <phoneticPr fontId="3"/>
  </si>
  <si>
    <t>11-2</t>
    <phoneticPr fontId="4"/>
  </si>
  <si>
    <t>金利関連取引</t>
    <rPh sb="4" eb="6">
      <t>トリヒキ</t>
    </rPh>
    <phoneticPr fontId="3"/>
  </si>
  <si>
    <t>11-3</t>
    <phoneticPr fontId="4"/>
  </si>
  <si>
    <t>金関連取引</t>
    <rPh sb="3" eb="5">
      <t>トリヒキ</t>
    </rPh>
    <phoneticPr fontId="3"/>
  </si>
  <si>
    <t>11-4</t>
    <phoneticPr fontId="4"/>
  </si>
  <si>
    <t>株式関連取引</t>
    <rPh sb="4" eb="6">
      <t>トリヒキ</t>
    </rPh>
    <phoneticPr fontId="3"/>
  </si>
  <si>
    <t>11-5</t>
    <phoneticPr fontId="4"/>
  </si>
  <si>
    <t>貴金属(金を除く)関連取引</t>
    <rPh sb="11" eb="13">
      <t>トリヒキ</t>
    </rPh>
    <phoneticPr fontId="3"/>
  </si>
  <si>
    <t>11-6</t>
    <phoneticPr fontId="4"/>
  </si>
  <si>
    <t>その他のコモディティ関連取引</t>
    <rPh sb="12" eb="14">
      <t>トリヒキ</t>
    </rPh>
    <phoneticPr fontId="7"/>
  </si>
  <si>
    <t>11-7</t>
    <phoneticPr fontId="4"/>
  </si>
  <si>
    <t>クレジット・デリバティブ取引
（カウンター・パーティー・リスク）</t>
    <rPh sb="12" eb="14">
      <t>トリヒキ</t>
    </rPh>
    <phoneticPr fontId="4"/>
  </si>
  <si>
    <t>一括清算ﾈｯﾃｨﾝｸﾞ契約による与信相当額削減効果（△）</t>
    <phoneticPr fontId="4"/>
  </si>
  <si>
    <t>長期決済期間取引</t>
    <rPh sb="6" eb="8">
      <t>トリヒキ</t>
    </rPh>
    <phoneticPr fontId="4"/>
  </si>
  <si>
    <t>未決済取引</t>
    <rPh sb="0" eb="3">
      <t>ミケッサイ</t>
    </rPh>
    <rPh sb="3" eb="5">
      <t>トリヒキ</t>
    </rPh>
    <phoneticPr fontId="4"/>
  </si>
  <si>
    <r>
      <t>証券化ｴｸｽﾎﾟｰｼﾞｬｰに係る</t>
    </r>
    <r>
      <rPr>
        <strike/>
        <sz val="10"/>
        <rFont val="ＭＳ ゴシック"/>
        <family val="3"/>
        <charset val="128"/>
      </rPr>
      <t xml:space="preserve">
</t>
    </r>
    <r>
      <rPr>
        <sz val="10"/>
        <rFont val="ＭＳ ゴシック"/>
        <family val="3"/>
        <charset val="128"/>
      </rPr>
      <t>適格なｻｰﾋﾞｻｰ･ｷｬｯｼｭ･ｱﾄﾞﾊﾞﾝｽの信用供与枠のうち未実行部分</t>
    </r>
    <rPh sb="41" eb="43">
      <t>シンヨウ</t>
    </rPh>
    <rPh sb="43" eb="46">
      <t>キョウヨワク</t>
    </rPh>
    <rPh sb="49" eb="52">
      <t>ミジッコウ</t>
    </rPh>
    <rPh sb="52" eb="54">
      <t>ブブン</t>
    </rPh>
    <phoneticPr fontId="4"/>
  </si>
  <si>
    <t>上記以外のｵﾌ･ﾊﾞﾗﾝｽの証券化ｴｸｽﾎﾟｰｼﾞｬｰ</t>
    <rPh sb="0" eb="2">
      <t>ジョウキ</t>
    </rPh>
    <rPh sb="2" eb="4">
      <t>イガイ</t>
    </rPh>
    <rPh sb="13" eb="16">
      <t>ショウケンカ</t>
    </rPh>
    <rPh sb="16" eb="24">
      <t>エクスポージャー</t>
    </rPh>
    <phoneticPr fontId="7"/>
  </si>
  <si>
    <t>派生商品取引については、告示第79条の4に規定されるカレント・エクスポージャー方式（CEM)を用いて計算しています。</t>
    <rPh sb="12" eb="14">
      <t>コクジ</t>
    </rPh>
    <rPh sb="14" eb="15">
      <t>ダイ</t>
    </rPh>
    <rPh sb="17" eb="18">
      <t>ジョウ</t>
    </rPh>
    <rPh sb="21" eb="23">
      <t>キテイ</t>
    </rPh>
    <rPh sb="39" eb="41">
      <t>ホウシキ</t>
    </rPh>
    <rPh sb="47" eb="48">
      <t>モチ</t>
    </rPh>
    <rPh sb="50" eb="52">
      <t>ケイサン</t>
    </rPh>
    <phoneticPr fontId="4"/>
  </si>
  <si>
    <t>リスク・アセット　オンバランス明細</t>
    <rPh sb="15" eb="17">
      <t>メイサイ</t>
    </rPh>
    <phoneticPr fontId="4"/>
  </si>
  <si>
    <t>貸借対照表及び不動産明細については、資産運用報告を参照</t>
    <rPh sb="5" eb="6">
      <t>オヨ</t>
    </rPh>
    <rPh sb="7" eb="10">
      <t>フドウサン</t>
    </rPh>
    <rPh sb="10" eb="12">
      <t>メイサイ</t>
    </rPh>
    <rPh sb="18" eb="24">
      <t>シサンウンヨウホウコク</t>
    </rPh>
    <rPh sb="25" eb="27">
      <t>サンショウ</t>
    </rPh>
    <phoneticPr fontId="4"/>
  </si>
  <si>
    <t>a. 財務諸表</t>
    <rPh sb="3" eb="7">
      <t>ザイムショヒョウ</t>
    </rPh>
    <phoneticPr fontId="4"/>
  </si>
  <si>
    <t>科目</t>
    <rPh sb="0" eb="2">
      <t>カモク</t>
    </rPh>
    <phoneticPr fontId="4"/>
  </si>
  <si>
    <t>カウンターパーティ/資産名称</t>
    <rPh sb="10" eb="12">
      <t>シサン</t>
    </rPh>
    <rPh sb="12" eb="14">
      <t>メイショウ</t>
    </rPh>
    <phoneticPr fontId="4"/>
  </si>
  <si>
    <t>リスク資産項目</t>
    <rPh sb="3" eb="7">
      <t>シサンコウモク</t>
    </rPh>
    <phoneticPr fontId="4"/>
  </si>
  <si>
    <t>帳簿価額</t>
    <rPh sb="0" eb="2">
      <t>チョウボ</t>
    </rPh>
    <rPh sb="2" eb="4">
      <t>カガク</t>
    </rPh>
    <phoneticPr fontId="4"/>
  </si>
  <si>
    <t>リスクウェイト</t>
    <phoneticPr fontId="4"/>
  </si>
  <si>
    <t>リスクアセット額</t>
    <rPh sb="7" eb="8">
      <t>ガク</t>
    </rPh>
    <phoneticPr fontId="4"/>
  </si>
  <si>
    <t>財務諸表#</t>
    <rPh sb="0" eb="4">
      <t>ザイムショヒョウ</t>
    </rPh>
    <phoneticPr fontId="4"/>
  </si>
  <si>
    <t>科目＃</t>
    <rPh sb="0" eb="2">
      <t>カモク</t>
    </rPh>
    <phoneticPr fontId="4"/>
  </si>
  <si>
    <t>↑を挿入</t>
    <rPh sb="2" eb="4">
      <t>ソウニュウ</t>
    </rPh>
    <phoneticPr fontId="4"/>
  </si>
  <si>
    <t>b. 別途明細作成</t>
    <rPh sb="3" eb="5">
      <t>ベット</t>
    </rPh>
    <rPh sb="5" eb="7">
      <t>メイサイ</t>
    </rPh>
    <rPh sb="7" eb="9">
      <t>サクセイ</t>
    </rPh>
    <phoneticPr fontId="4"/>
  </si>
  <si>
    <t>#</t>
    <phoneticPr fontId="4"/>
  </si>
  <si>
    <t>※列を追加、不動産について鑑定評価額で拾えるように修正（71列目に算定価額を手入力）</t>
    <rPh sb="1" eb="2">
      <t>レツ</t>
    </rPh>
    <rPh sb="3" eb="5">
      <t>ツイカ</t>
    </rPh>
    <rPh sb="6" eb="9">
      <t>フドウサン</t>
    </rPh>
    <rPh sb="13" eb="18">
      <t>カンテイヒョウカガク</t>
    </rPh>
    <rPh sb="19" eb="20">
      <t>ヒロ</t>
    </rPh>
    <rPh sb="25" eb="27">
      <t>シュウセイ</t>
    </rPh>
    <rPh sb="30" eb="32">
      <t>レツメ</t>
    </rPh>
    <rPh sb="33" eb="37">
      <t>サンテイカガク</t>
    </rPh>
    <rPh sb="38" eb="41">
      <t>テニュウリョク</t>
    </rPh>
    <phoneticPr fontId="4"/>
  </si>
  <si>
    <t>c. オンバランス外の資産</t>
    <rPh sb="9" eb="10">
      <t>ガイ</t>
    </rPh>
    <rPh sb="11" eb="13">
      <t>シサン</t>
    </rPh>
    <phoneticPr fontId="4"/>
  </si>
  <si>
    <t xml:space="preserve">d. 総資産額合計 (a+b+c) </t>
    <rPh sb="3" eb="7">
      <t>ソウシサンガク</t>
    </rPh>
    <rPh sb="7" eb="9">
      <t>ゴウケイ</t>
    </rPh>
    <phoneticPr fontId="4"/>
  </si>
  <si>
    <t>e. 不動産（鑑定評価額）</t>
    <rPh sb="3" eb="6">
      <t>フドウサン</t>
    </rPh>
    <rPh sb="7" eb="12">
      <t>カンテイヒョウカガク</t>
    </rPh>
    <phoneticPr fontId="4"/>
  </si>
  <si>
    <t>算定価額</t>
    <rPh sb="0" eb="4">
      <t>サンテイカガク</t>
    </rPh>
    <phoneticPr fontId="4"/>
  </si>
  <si>
    <t>不動産</t>
  </si>
  <si>
    <t>f. オンバランス明細合計 (ｄ+不動産鑑定評価額-不動産帳簿価額)※無形固定資産控除</t>
    <rPh sb="9" eb="11">
      <t>メイサイ</t>
    </rPh>
    <rPh sb="11" eb="13">
      <t>ゴウケイ</t>
    </rPh>
    <rPh sb="17" eb="20">
      <t>フドウサン</t>
    </rPh>
    <rPh sb="20" eb="25">
      <t>カンテイヒョウカガク</t>
    </rPh>
    <rPh sb="26" eb="29">
      <t>フドウサン</t>
    </rPh>
    <rPh sb="29" eb="31">
      <t>チョウボ</t>
    </rPh>
    <rPh sb="31" eb="33">
      <t>カガク</t>
    </rPh>
    <rPh sb="35" eb="41">
      <t>ムケイコテイシサン</t>
    </rPh>
    <rPh sb="41" eb="43">
      <t>コウジョ</t>
    </rPh>
    <phoneticPr fontId="4"/>
  </si>
  <si>
    <t>リスク・アセット　オフバランス明細</t>
    <rPh sb="15" eb="17">
      <t>メイサイ</t>
    </rPh>
    <phoneticPr fontId="4"/>
  </si>
  <si>
    <t>残存期間</t>
    <rPh sb="0" eb="2">
      <t>ザンゾン</t>
    </rPh>
    <rPh sb="2" eb="4">
      <t>キカン</t>
    </rPh>
    <phoneticPr fontId="4"/>
  </si>
  <si>
    <t>金利スワップ取引</t>
    <rPh sb="0" eb="2">
      <t>キンリ</t>
    </rPh>
    <rPh sb="6" eb="8">
      <t>トリヒキ</t>
    </rPh>
    <phoneticPr fontId="4"/>
  </si>
  <si>
    <t>アドオン掛け目</t>
    <rPh sb="4" eb="5">
      <t>カ</t>
    </rPh>
    <rPh sb="6" eb="7">
      <t>メ</t>
    </rPh>
    <phoneticPr fontId="4"/>
  </si>
  <si>
    <t>科目</t>
  </si>
  <si>
    <t>リスク資産項目</t>
  </si>
  <si>
    <t>リスク・ウェイト</t>
  </si>
  <si>
    <t>リスクアセット額</t>
  </si>
  <si>
    <t>個別銘柄与信相当額</t>
    <rPh sb="0" eb="4">
      <t>コベツメイガラ</t>
    </rPh>
    <rPh sb="4" eb="6">
      <t>ヨシン</t>
    </rPh>
    <rPh sb="6" eb="9">
      <t>ソウトウガク</t>
    </rPh>
    <phoneticPr fontId="4"/>
  </si>
  <si>
    <t>期末日</t>
    <rPh sb="0" eb="3">
      <t>キマツビ</t>
    </rPh>
    <phoneticPr fontId="4"/>
  </si>
  <si>
    <t>取引終了日</t>
    <rPh sb="0" eb="2">
      <t>トリヒキ</t>
    </rPh>
    <rPh sb="2" eb="5">
      <t>シュウリョウビ</t>
    </rPh>
    <phoneticPr fontId="4"/>
  </si>
  <si>
    <t>再構築コスト</t>
    <rPh sb="0" eb="3">
      <t>サイコウチク</t>
    </rPh>
    <phoneticPr fontId="4"/>
  </si>
  <si>
    <t>科目＃</t>
  </si>
  <si>
    <t>残存期間</t>
    <rPh sb="0" eb="4">
      <t>ザンゾンキカン</t>
    </rPh>
    <phoneticPr fontId="4"/>
  </si>
  <si>
    <t>取引の区分</t>
    <rPh sb="0" eb="2">
      <t>トリヒキ</t>
    </rPh>
    <rPh sb="3" eb="5">
      <t>クブン</t>
    </rPh>
    <phoneticPr fontId="4"/>
  </si>
  <si>
    <t>残存期間の区分</t>
    <rPh sb="0" eb="2">
      <t>ザンゾン</t>
    </rPh>
    <rPh sb="2" eb="4">
      <t>キカン</t>
    </rPh>
    <rPh sb="5" eb="7">
      <t>クブン</t>
    </rPh>
    <phoneticPr fontId="4"/>
  </si>
  <si>
    <t>関数</t>
    <rPh sb="0" eb="2">
      <t>カンスウ</t>
    </rPh>
    <phoneticPr fontId="4"/>
  </si>
  <si>
    <t>掛け目</t>
    <rPh sb="0" eb="1">
      <t>カ</t>
    </rPh>
    <rPh sb="2" eb="3">
      <t>メ</t>
    </rPh>
    <phoneticPr fontId="4"/>
  </si>
  <si>
    <t>金利関連取引</t>
    <rPh sb="0" eb="6">
      <t>キンリカンレントリヒキ</t>
    </rPh>
    <phoneticPr fontId="4"/>
  </si>
  <si>
    <t>1年以内</t>
    <rPh sb="1" eb="2">
      <t>ネン</t>
    </rPh>
    <rPh sb="2" eb="4">
      <t>イナイ</t>
    </rPh>
    <phoneticPr fontId="4"/>
  </si>
  <si>
    <t>1年超5年以内</t>
    <rPh sb="1" eb="2">
      <t>ネン</t>
    </rPh>
    <rPh sb="2" eb="3">
      <t>チョウ</t>
    </rPh>
    <rPh sb="4" eb="5">
      <t>ネン</t>
    </rPh>
    <rPh sb="5" eb="7">
      <t>イナイ</t>
    </rPh>
    <phoneticPr fontId="4"/>
  </si>
  <si>
    <t>5年超</t>
    <rPh sb="1" eb="2">
      <t>ネン</t>
    </rPh>
    <rPh sb="2" eb="3">
      <t>チョウ</t>
    </rPh>
    <phoneticPr fontId="4"/>
  </si>
  <si>
    <t>外国為替関連取引及び金関連取引</t>
    <rPh sb="0" eb="4">
      <t>ガイコクカワセ</t>
    </rPh>
    <rPh sb="4" eb="6">
      <t>カンレン</t>
    </rPh>
    <rPh sb="6" eb="8">
      <t>トリヒキ</t>
    </rPh>
    <rPh sb="8" eb="9">
      <t>オヨ</t>
    </rPh>
    <rPh sb="10" eb="11">
      <t>キン</t>
    </rPh>
    <rPh sb="11" eb="13">
      <t>カンレン</t>
    </rPh>
    <rPh sb="13" eb="15">
      <t>トリヒキ</t>
    </rPh>
    <phoneticPr fontId="4"/>
  </si>
  <si>
    <t>↑を挿入</t>
  </si>
  <si>
    <t>コミットメント取引</t>
    <rPh sb="7" eb="9">
      <t>トリヒキ</t>
    </rPh>
    <phoneticPr fontId="4"/>
  </si>
  <si>
    <t/>
  </si>
  <si>
    <t>上記以外（うち有形固定資産（不動産））</t>
  </si>
  <si>
    <t>金融機関及び第一種金融商品取引業者及び保険会社向け</t>
  </si>
  <si>
    <t>法人等</t>
  </si>
  <si>
    <t>法人等向け（特定貸付債権向けを含む）</t>
  </si>
  <si>
    <t>我が国の中央政府及び中央銀行向け</t>
  </si>
  <si>
    <t>短期（３ヶ月以内）円建て預金（BBB-格以上）</t>
  </si>
  <si>
    <t>欄外</t>
  </si>
  <si>
    <t>上記以外の無形固定資産等（自己資本調整項目）</t>
  </si>
  <si>
    <t>上記以外（うち有形固定資産（不動産）（匿名組合出資持分の裏付資産）））</t>
  </si>
  <si>
    <t>上記以外（うち上記以外のエクスポージャー）</t>
  </si>
  <si>
    <t>現金及び預金</t>
  </si>
  <si>
    <t>信託現金及び信託預金</t>
  </si>
  <si>
    <t>営業未収入金</t>
  </si>
  <si>
    <t>前払費用</t>
  </si>
  <si>
    <t>未収消費税等</t>
  </si>
  <si>
    <t>未収還付法人税等</t>
  </si>
  <si>
    <t>信託建物（純額）</t>
  </si>
  <si>
    <t>信託構築物（純額）</t>
  </si>
  <si>
    <t>信託機械及び装置（純額）</t>
  </si>
  <si>
    <t>信託工具、器具及び備品（純額）</t>
  </si>
  <si>
    <t>信託土地</t>
  </si>
  <si>
    <t>ソフトウエア</t>
  </si>
  <si>
    <t>無形固定資産その他</t>
  </si>
  <si>
    <t>投資有価証券</t>
  </si>
  <si>
    <t>繰延税金資産</t>
  </si>
  <si>
    <t>長期前払費用</t>
  </si>
  <si>
    <t>敷金及び保証金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</si>
</sst>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00;[Red]\-#,##0.000"/>
    <numFmt numFmtId="178" formatCode="#,##0&quot;口&quot;"/>
    <numFmt numFmtId="179" formatCode="0.0%"/>
    <numFmt numFmtId="180" formatCode="#,##0.0"/>
  </numFmts>
  <fonts count="17" x14ac:knownFonts="1">
    <font>
      <sz val="11"/>
      <name val="ＭＳ Ｐゴシック"/>
      <family val="3"/>
      <charset val="128"/>
    </font>
    <font>
      <sz val="11"/>
      <color theme="1"/>
      <name val="ＭＳ Ｐゴシック"/>
      <family val="2"/>
      <charset val="128"/>
    </font>
    <font>
      <b/>
      <sz val="16"/>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2"/>
      <name val="ＭＳ ゴシック"/>
      <family val="3"/>
      <charset val="128"/>
    </font>
    <font>
      <sz val="6"/>
      <name val="ＭＳ Ｐゴシック"/>
      <family val="2"/>
      <charset val="128"/>
    </font>
    <font>
      <sz val="10"/>
      <name val="ＭＳ Ｐゴシック"/>
      <family val="3"/>
      <charset val="128"/>
    </font>
    <font>
      <b/>
      <sz val="9"/>
      <color indexed="81"/>
      <name val="ＭＳ Ｐゴシック"/>
      <family val="3"/>
      <charset val="128"/>
    </font>
    <font>
      <sz val="11"/>
      <name val="ＭＳ Ｐゴシック"/>
      <family val="3"/>
      <charset val="128"/>
    </font>
    <font>
      <b/>
      <sz val="11"/>
      <color theme="3"/>
      <name val="ＭＳ 明朝"/>
      <family val="2"/>
      <charset val="128"/>
    </font>
    <font>
      <b/>
      <sz val="12"/>
      <name val="ＭＳ ゴシック"/>
      <family val="3"/>
      <charset val="128"/>
    </font>
    <font>
      <b/>
      <sz val="10"/>
      <name val="ＭＳ ゴシック"/>
      <family val="3"/>
      <charset val="128"/>
    </font>
    <font>
      <strike/>
      <sz val="10"/>
      <name val="ＭＳ ゴシック"/>
      <family val="3"/>
      <charset val="128"/>
    </font>
    <font>
      <b/>
      <u/>
      <sz val="11"/>
      <name val="ＭＳ Ｐゴシック"/>
      <family val="3"/>
      <charset val="128"/>
    </font>
    <font>
      <u/>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CC"/>
        <bgColor indexed="64"/>
      </patternFill>
    </fill>
    <fill>
      <patternFill patternType="solid">
        <fgColor theme="0" tint="-0.14999847407452621"/>
        <bgColor indexed="64"/>
      </patternFill>
    </fill>
    <fill>
      <patternFill patternType="solid">
        <fgColor theme="1" tint="0.499984740745262"/>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style="medium">
        <color indexed="64"/>
      </left>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 fillId="0" borderId="0">
      <alignment vertical="center"/>
    </xf>
  </cellStyleXfs>
  <cellXfs count="181">
    <xf numFmtId="0" fontId="0" fillId="0" borderId="0" xfId="0"/>
    <xf numFmtId="0" fontId="2" fillId="2" borderId="0" xfId="2" applyFont="1" applyFill="1" applyAlignment="1">
      <alignment horizontal="centerContinuous" vertical="center"/>
    </xf>
    <xf numFmtId="0" fontId="5" fillId="2" borderId="0" xfId="2" applyFont="1" applyFill="1" applyAlignment="1">
      <alignment horizontal="centerContinuous" vertical="center"/>
    </xf>
    <xf numFmtId="9" fontId="5" fillId="2" borderId="0" xfId="2" applyNumberFormat="1" applyFont="1" applyFill="1" applyAlignment="1">
      <alignment horizontal="centerContinuous" vertical="center"/>
    </xf>
    <xf numFmtId="176" fontId="5" fillId="2" borderId="0" xfId="2" applyNumberFormat="1" applyFont="1" applyFill="1" applyAlignment="1">
      <alignment horizontal="centerContinuous" vertical="center"/>
    </xf>
    <xf numFmtId="177" fontId="5" fillId="2" borderId="0" xfId="2" applyNumberFormat="1" applyFont="1" applyFill="1" applyAlignment="1">
      <alignment horizontal="centerContinuous" vertical="center"/>
    </xf>
    <xf numFmtId="0" fontId="5" fillId="2" borderId="0" xfId="2" applyFont="1" applyFill="1">
      <alignment vertical="center"/>
    </xf>
    <xf numFmtId="0" fontId="5" fillId="3" borderId="0" xfId="2" applyFont="1" applyFill="1">
      <alignment vertical="center"/>
    </xf>
    <xf numFmtId="0" fontId="5" fillId="2" borderId="0" xfId="2" applyFont="1" applyFill="1" applyAlignment="1">
      <alignment horizontal="center" vertical="center"/>
    </xf>
    <xf numFmtId="3" fontId="5" fillId="2" borderId="0" xfId="2" applyNumberFormat="1" applyFont="1" applyFill="1">
      <alignment vertical="center"/>
    </xf>
    <xf numFmtId="9" fontId="5" fillId="2" borderId="0" xfId="2" applyNumberFormat="1" applyFont="1" applyFill="1">
      <alignment vertical="center"/>
    </xf>
    <xf numFmtId="176" fontId="5" fillId="2" borderId="0" xfId="2" applyNumberFormat="1" applyFont="1" applyFill="1">
      <alignment vertical="center"/>
    </xf>
    <xf numFmtId="9" fontId="5" fillId="2" borderId="0" xfId="2" applyNumberFormat="1" applyFont="1" applyFill="1" applyAlignment="1">
      <alignment horizontal="center" vertical="center"/>
    </xf>
    <xf numFmtId="0" fontId="6" fillId="2" borderId="0" xfId="2" applyFont="1" applyFill="1" applyAlignment="1">
      <alignment horizontal="center" vertical="center"/>
    </xf>
    <xf numFmtId="0" fontId="6" fillId="2" borderId="0" xfId="2" applyFont="1" applyFill="1">
      <alignment vertical="center"/>
    </xf>
    <xf numFmtId="3" fontId="6" fillId="2" borderId="0" xfId="2" applyNumberFormat="1" applyFont="1" applyFill="1">
      <alignment vertical="center"/>
    </xf>
    <xf numFmtId="0" fontId="5" fillId="2" borderId="1"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9" xfId="2" applyFont="1" applyFill="1" applyBorder="1" applyAlignment="1">
      <alignment horizontal="center" vertical="center"/>
    </xf>
    <xf numFmtId="0" fontId="5" fillId="0" borderId="0" xfId="2" applyFont="1">
      <alignment vertical="center"/>
    </xf>
    <xf numFmtId="9" fontId="5" fillId="0" borderId="0" xfId="2" applyNumberFormat="1" applyFont="1">
      <alignment vertical="center"/>
    </xf>
    <xf numFmtId="9" fontId="5"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lignment vertical="center"/>
    </xf>
    <xf numFmtId="176" fontId="5" fillId="0" borderId="0" xfId="2" applyNumberFormat="1" applyFont="1" applyAlignment="1">
      <alignment horizontal="right" vertical="center"/>
    </xf>
    <xf numFmtId="177" fontId="5" fillId="0" borderId="0" xfId="2" applyNumberFormat="1" applyFont="1" applyAlignment="1">
      <alignment horizontal="right" vertical="center"/>
    </xf>
    <xf numFmtId="9" fontId="5" fillId="0" borderId="17" xfId="2" applyNumberFormat="1" applyFont="1" applyBorder="1" applyAlignment="1">
      <alignment horizontal="centerContinuous" vertical="center" wrapText="1"/>
    </xf>
    <xf numFmtId="0" fontId="5" fillId="0" borderId="3" xfId="2" applyFont="1" applyBorder="1" applyAlignment="1">
      <alignment horizontal="centerContinuous" vertical="center" wrapText="1"/>
    </xf>
    <xf numFmtId="0" fontId="5" fillId="0" borderId="4" xfId="2" applyFont="1" applyBorder="1" applyAlignment="1">
      <alignment horizontal="centerContinuous" vertical="center"/>
    </xf>
    <xf numFmtId="0" fontId="5" fillId="0" borderId="0" xfId="2" applyFont="1" applyAlignment="1">
      <alignment horizontal="center" vertical="center"/>
    </xf>
    <xf numFmtId="9" fontId="5" fillId="0" borderId="22" xfId="2" applyNumberFormat="1" applyFont="1" applyBorder="1" applyAlignment="1">
      <alignment horizontal="center" vertical="center" wrapText="1"/>
    </xf>
    <xf numFmtId="49" fontId="5" fillId="0" borderId="23" xfId="2" applyNumberFormat="1" applyFont="1" applyBorder="1" applyAlignment="1">
      <alignment horizontal="center" vertical="center" wrapText="1"/>
    </xf>
    <xf numFmtId="49" fontId="5" fillId="0" borderId="21" xfId="2" applyNumberFormat="1"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9" fontId="5" fillId="0" borderId="28" xfId="2" applyNumberFormat="1" applyFont="1" applyBorder="1" applyAlignment="1">
      <alignment horizontal="right" vertical="center" shrinkToFit="1"/>
    </xf>
    <xf numFmtId="0" fontId="5" fillId="0" borderId="31" xfId="0" applyFont="1" applyBorder="1" applyAlignment="1">
      <alignment horizontal="center" vertical="center"/>
    </xf>
    <xf numFmtId="0" fontId="5" fillId="0" borderId="7"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vertical="center"/>
    </xf>
    <xf numFmtId="0" fontId="5" fillId="0" borderId="40" xfId="0" applyFont="1" applyBorder="1" applyAlignment="1">
      <alignment vertical="center"/>
    </xf>
    <xf numFmtId="0" fontId="5" fillId="0" borderId="35" xfId="2" applyFont="1" applyBorder="1" applyAlignment="1">
      <alignment horizontal="center" vertical="center"/>
    </xf>
    <xf numFmtId="0" fontId="5" fillId="0" borderId="34" xfId="2" applyFont="1" applyBorder="1" applyAlignment="1">
      <alignment horizontal="center" vertical="center"/>
    </xf>
    <xf numFmtId="0" fontId="5" fillId="0" borderId="38" xfId="2" applyFont="1" applyBorder="1" applyAlignment="1">
      <alignment horizontal="center" vertical="center" wrapText="1"/>
    </xf>
    <xf numFmtId="0" fontId="5" fillId="0" borderId="46" xfId="2" applyFont="1" applyBorder="1" applyAlignment="1">
      <alignment horizontal="center" vertical="center"/>
    </xf>
    <xf numFmtId="0" fontId="5" fillId="0" borderId="46" xfId="2" applyFont="1" applyBorder="1">
      <alignment vertical="center"/>
    </xf>
    <xf numFmtId="0" fontId="5" fillId="0" borderId="47" xfId="2" applyFont="1" applyBorder="1">
      <alignment vertical="center"/>
    </xf>
    <xf numFmtId="0" fontId="5" fillId="0" borderId="48" xfId="2" applyFont="1" applyBorder="1" applyAlignment="1">
      <alignment horizontal="left" vertical="center"/>
    </xf>
    <xf numFmtId="9" fontId="5" fillId="0" borderId="49" xfId="2" applyNumberFormat="1" applyFont="1" applyBorder="1" applyAlignment="1">
      <alignment horizontal="right" vertical="center"/>
    </xf>
    <xf numFmtId="38" fontId="5" fillId="0" borderId="50" xfId="2" applyNumberFormat="1" applyFont="1" applyBorder="1" applyAlignment="1">
      <alignment vertical="center" shrinkToFit="1"/>
    </xf>
    <xf numFmtId="38" fontId="5" fillId="0" borderId="48" xfId="2" applyNumberFormat="1" applyFont="1" applyBorder="1" applyAlignment="1">
      <alignment vertical="center" shrinkToFit="1"/>
    </xf>
    <xf numFmtId="0" fontId="5" fillId="0" borderId="0" xfId="2" applyFont="1" applyAlignment="1">
      <alignment horizontal="left" vertical="center"/>
    </xf>
    <xf numFmtId="38" fontId="5" fillId="0" borderId="0" xfId="2" applyNumberFormat="1" applyFont="1">
      <alignment vertical="center"/>
    </xf>
    <xf numFmtId="0" fontId="5" fillId="0" borderId="51" xfId="0" applyFont="1" applyBorder="1" applyAlignment="1">
      <alignment vertical="center"/>
    </xf>
    <xf numFmtId="0" fontId="12" fillId="0" borderId="54" xfId="0" applyFont="1" applyBorder="1" applyAlignment="1">
      <alignment horizontal="center" vertical="center"/>
    </xf>
    <xf numFmtId="9" fontId="12" fillId="0" borderId="55" xfId="2" applyNumberFormat="1" applyFont="1" applyBorder="1" applyAlignment="1">
      <alignment horizontal="right" vertical="center" shrinkToFit="1"/>
    </xf>
    <xf numFmtId="0" fontId="5" fillId="0" borderId="54" xfId="0" applyFont="1" applyBorder="1" applyAlignment="1">
      <alignment horizontal="center" vertical="center"/>
    </xf>
    <xf numFmtId="9" fontId="5" fillId="0" borderId="55" xfId="2" applyNumberFormat="1" applyFont="1" applyBorder="1" applyAlignment="1">
      <alignment horizontal="right" vertical="center" shrinkToFit="1"/>
    </xf>
    <xf numFmtId="38" fontId="5" fillId="0" borderId="54" xfId="2" applyNumberFormat="1" applyFont="1" applyBorder="1" applyAlignment="1">
      <alignment vertical="center" shrinkToFit="1"/>
    </xf>
    <xf numFmtId="38" fontId="5" fillId="0" borderId="56" xfId="2" applyNumberFormat="1" applyFont="1" applyBorder="1" applyAlignment="1">
      <alignment horizontal="right" vertical="center" shrinkToFit="1"/>
    </xf>
    <xf numFmtId="38" fontId="5" fillId="0" borderId="0" xfId="2" applyNumberFormat="1" applyFont="1" applyAlignment="1">
      <alignment horizontal="right" vertical="center"/>
    </xf>
    <xf numFmtId="0" fontId="5" fillId="0" borderId="6" xfId="2" applyFont="1" applyBorder="1" applyAlignment="1">
      <alignment horizontal="left" vertical="center"/>
    </xf>
    <xf numFmtId="38" fontId="5" fillId="0" borderId="32" xfId="2" applyNumberFormat="1" applyFont="1" applyBorder="1">
      <alignment vertical="center"/>
    </xf>
    <xf numFmtId="38" fontId="5" fillId="2" borderId="0" xfId="2" applyNumberFormat="1" applyFont="1" applyFill="1">
      <alignment vertical="center"/>
    </xf>
    <xf numFmtId="0" fontId="12" fillId="0" borderId="0" xfId="2" applyFont="1" applyAlignment="1">
      <alignment horizontal="left" vertical="center"/>
    </xf>
    <xf numFmtId="0" fontId="12" fillId="0" borderId="6" xfId="2" applyFont="1" applyBorder="1" applyAlignment="1">
      <alignment horizontal="left" vertical="center"/>
    </xf>
    <xf numFmtId="9" fontId="12" fillId="0" borderId="32" xfId="2" applyNumberFormat="1" applyFont="1" applyBorder="1">
      <alignment vertical="center"/>
    </xf>
    <xf numFmtId="38" fontId="5" fillId="0" borderId="0" xfId="2" applyNumberFormat="1" applyFont="1" applyAlignment="1">
      <alignment horizontal="right"/>
    </xf>
    <xf numFmtId="38" fontId="13" fillId="0" borderId="32" xfId="2" applyNumberFormat="1" applyFont="1" applyBorder="1">
      <alignment vertical="center"/>
    </xf>
    <xf numFmtId="0" fontId="5" fillId="2" borderId="0" xfId="2" applyFont="1" applyFill="1" applyAlignment="1">
      <alignment vertical="top" wrapText="1"/>
    </xf>
    <xf numFmtId="176" fontId="5" fillId="0" borderId="0" xfId="2" applyNumberFormat="1" applyFont="1">
      <alignment vertical="center"/>
    </xf>
    <xf numFmtId="177" fontId="5" fillId="0" borderId="0" xfId="2" applyNumberFormat="1" applyFont="1">
      <alignment vertical="center"/>
    </xf>
    <xf numFmtId="177" fontId="5" fillId="2" borderId="0" xfId="2" applyNumberFormat="1" applyFont="1" applyFill="1">
      <alignment vertical="center"/>
    </xf>
    <xf numFmtId="0" fontId="2" fillId="0" borderId="0" xfId="2" applyFont="1" applyAlignment="1">
      <alignment horizontal="centerContinuous" vertical="center"/>
    </xf>
    <xf numFmtId="0" fontId="5" fillId="0" borderId="0" xfId="2" applyFont="1" applyAlignment="1">
      <alignment horizontal="centerContinuous" vertical="center"/>
    </xf>
    <xf numFmtId="9" fontId="5" fillId="0" borderId="0" xfId="2" applyNumberFormat="1" applyFont="1" applyAlignment="1">
      <alignment horizontal="centerContinuous" vertical="center"/>
    </xf>
    <xf numFmtId="177" fontId="5" fillId="0" borderId="0" xfId="2" applyNumberFormat="1" applyFont="1" applyAlignment="1">
      <alignment horizontal="centerContinuous" vertical="center"/>
    </xf>
    <xf numFmtId="0" fontId="5" fillId="0" borderId="1" xfId="2" applyFont="1" applyBorder="1" applyAlignment="1">
      <alignment horizontal="center" vertical="center"/>
    </xf>
    <xf numFmtId="0" fontId="5" fillId="0" borderId="9" xfId="2" applyFont="1" applyBorder="1" applyAlignment="1">
      <alignment horizontal="center" vertical="center"/>
    </xf>
    <xf numFmtId="49" fontId="5" fillId="0" borderId="57" xfId="2" applyNumberFormat="1" applyFont="1" applyBorder="1" applyAlignment="1">
      <alignment horizontal="center" vertical="center" wrapText="1"/>
    </xf>
    <xf numFmtId="3" fontId="5" fillId="0" borderId="31" xfId="0" quotePrefix="1" applyNumberFormat="1" applyFont="1" applyBorder="1" applyAlignment="1">
      <alignment horizontal="center" vertical="center"/>
    </xf>
    <xf numFmtId="56" fontId="5" fillId="0" borderId="31" xfId="0" quotePrefix="1" applyNumberFormat="1" applyFont="1" applyBorder="1" applyAlignment="1">
      <alignment horizontal="center" vertical="center"/>
    </xf>
    <xf numFmtId="0" fontId="5" fillId="0" borderId="0" xfId="2" applyFont="1" applyAlignment="1">
      <alignment vertical="top" wrapText="1"/>
    </xf>
    <xf numFmtId="0" fontId="5" fillId="0" borderId="0" xfId="2" applyFont="1" applyAlignment="1">
      <alignment horizontal="left" vertical="top" wrapText="1"/>
    </xf>
    <xf numFmtId="0" fontId="15" fillId="0" borderId="0" xfId="0" applyFont="1" applyAlignment="1">
      <alignment vertical="center"/>
    </xf>
    <xf numFmtId="0" fontId="16" fillId="0" borderId="0" xfId="0" applyFont="1" applyAlignment="1">
      <alignment vertical="center"/>
    </xf>
    <xf numFmtId="177" fontId="5" fillId="2" borderId="0" xfId="2" applyNumberFormat="1" applyFont="1" applyFill="1" applyAlignment="1">
      <alignment horizontal="right" vertical="center"/>
    </xf>
    <xf numFmtId="179" fontId="0" fillId="0" borderId="0" xfId="1" applyNumberFormat="1" applyFont="1" applyFill="1" applyAlignment="1"/>
    <xf numFmtId="0" fontId="0" fillId="2" borderId="0" xfId="0" applyFont="1" applyFill="1"/>
    <xf numFmtId="0" fontId="0" fillId="0" borderId="0" xfId="0" applyFont="1"/>
    <xf numFmtId="0" fontId="0" fillId="0" borderId="0" xfId="0" applyFont="1" applyAlignment="1">
      <alignment vertical="center"/>
    </xf>
    <xf numFmtId="0" fontId="0" fillId="2" borderId="0" xfId="0" applyFont="1" applyFill="1" applyAlignment="1">
      <alignment vertical="center"/>
    </xf>
    <xf numFmtId="0" fontId="0" fillId="4" borderId="0" xfId="0" applyFont="1" applyFill="1" applyAlignment="1">
      <alignment vertical="center"/>
    </xf>
    <xf numFmtId="0" fontId="0" fillId="5" borderId="0" xfId="0" applyFont="1" applyFill="1" applyAlignment="1">
      <alignment horizontal="center" vertical="center"/>
    </xf>
    <xf numFmtId="0" fontId="8" fillId="4" borderId="0" xfId="0" applyFont="1" applyFill="1" applyAlignment="1">
      <alignment horizontal="left" vertical="center"/>
    </xf>
    <xf numFmtId="3" fontId="0" fillId="4" borderId="0" xfId="0" applyNumberFormat="1" applyFont="1" applyFill="1" applyAlignment="1">
      <alignment vertical="center"/>
    </xf>
    <xf numFmtId="9" fontId="0" fillId="0" borderId="0" xfId="0" applyNumberFormat="1" applyFont="1" applyAlignment="1">
      <alignment vertical="center"/>
    </xf>
    <xf numFmtId="3" fontId="0" fillId="0" borderId="0" xfId="0" applyNumberFormat="1" applyFont="1" applyAlignment="1">
      <alignment vertical="center"/>
    </xf>
    <xf numFmtId="14" fontId="0" fillId="0" borderId="0" xfId="0" applyNumberFormat="1" applyFont="1" applyAlignment="1">
      <alignment vertical="center"/>
    </xf>
    <xf numFmtId="14" fontId="0" fillId="4" borderId="0" xfId="0" applyNumberFormat="1" applyFont="1" applyFill="1" applyAlignment="1">
      <alignment vertical="center"/>
    </xf>
    <xf numFmtId="179" fontId="0" fillId="0" borderId="0" xfId="1" applyNumberFormat="1" applyFont="1" applyFill="1" applyAlignment="1">
      <alignment vertical="center"/>
    </xf>
    <xf numFmtId="180" fontId="0" fillId="2" borderId="0" xfId="0" applyNumberFormat="1" applyFont="1" applyFill="1" applyAlignment="1">
      <alignment vertical="center"/>
    </xf>
    <xf numFmtId="179" fontId="0" fillId="2" borderId="0" xfId="0" applyNumberFormat="1" applyFont="1" applyFill="1"/>
    <xf numFmtId="0" fontId="0" fillId="4" borderId="0" xfId="0" applyFont="1" applyFill="1" applyAlignment="1">
      <alignment horizontal="left" vertical="center"/>
    </xf>
    <xf numFmtId="0" fontId="0" fillId="2" borderId="60" xfId="0" applyFont="1" applyFill="1" applyBorder="1" applyAlignment="1">
      <alignment vertical="center"/>
    </xf>
    <xf numFmtId="0" fontId="0" fillId="2" borderId="60" xfId="0" applyFont="1" applyFill="1" applyBorder="1"/>
    <xf numFmtId="179" fontId="0" fillId="2" borderId="60" xfId="0" applyNumberFormat="1" applyFont="1" applyFill="1" applyBorder="1"/>
    <xf numFmtId="0" fontId="0" fillId="6" borderId="0" xfId="0" applyFont="1" applyFill="1" applyAlignment="1">
      <alignment vertical="center"/>
    </xf>
    <xf numFmtId="0" fontId="0" fillId="6" borderId="0" xfId="0" applyFont="1" applyFill="1" applyAlignment="1">
      <alignment horizontal="left" vertical="center"/>
    </xf>
    <xf numFmtId="3" fontId="0" fillId="6" borderId="0" xfId="0" applyNumberFormat="1" applyFont="1" applyFill="1" applyAlignment="1">
      <alignment vertical="center"/>
    </xf>
    <xf numFmtId="9" fontId="0" fillId="6" borderId="0" xfId="0" applyNumberFormat="1" applyFont="1" applyFill="1" applyAlignment="1">
      <alignment vertical="center"/>
    </xf>
    <xf numFmtId="3" fontId="0" fillId="0" borderId="0" xfId="0" applyNumberFormat="1" applyFont="1"/>
    <xf numFmtId="14" fontId="0" fillId="0" borderId="0" xfId="0" applyNumberFormat="1" applyFont="1"/>
    <xf numFmtId="3" fontId="0" fillId="2" borderId="0" xfId="0" applyNumberFormat="1" applyFont="1" applyFill="1"/>
    <xf numFmtId="0" fontId="0" fillId="0" borderId="0" xfId="0" applyFont="1" applyAlignment="1">
      <alignment horizontal="right" vertical="center"/>
    </xf>
    <xf numFmtId="0" fontId="0" fillId="5" borderId="0" xfId="0" applyFont="1" applyFill="1" applyAlignment="1">
      <alignment vertical="center"/>
    </xf>
    <xf numFmtId="9" fontId="0" fillId="0" borderId="0" xfId="0" applyNumberFormat="1" applyFont="1" applyAlignment="1">
      <alignment horizontal="right" vertical="center"/>
    </xf>
    <xf numFmtId="3" fontId="0" fillId="0" borderId="0" xfId="0" applyNumberFormat="1" applyFont="1" applyAlignment="1">
      <alignment horizontal="right" vertical="center"/>
    </xf>
    <xf numFmtId="3" fontId="0" fillId="2" borderId="0" xfId="0" applyNumberFormat="1" applyFont="1" applyFill="1" applyAlignment="1">
      <alignment vertical="center"/>
    </xf>
    <xf numFmtId="9" fontId="0" fillId="2" borderId="0" xfId="0" applyNumberFormat="1" applyFont="1" applyFill="1" applyAlignment="1">
      <alignment vertical="center"/>
    </xf>
    <xf numFmtId="0" fontId="0" fillId="2" borderId="0" xfId="0" applyFont="1" applyFill="1" applyAlignment="1">
      <alignment horizontal="right" vertical="center"/>
    </xf>
    <xf numFmtId="9" fontId="0" fillId="2" borderId="0" xfId="0" applyNumberFormat="1" applyFont="1" applyFill="1" applyAlignment="1">
      <alignment horizontal="right" vertical="center"/>
    </xf>
    <xf numFmtId="38" fontId="5" fillId="0" borderId="29" xfId="2" applyNumberFormat="1" applyFont="1" applyBorder="1" applyAlignment="1">
      <alignment vertical="center" shrinkToFit="1"/>
    </xf>
    <xf numFmtId="38" fontId="5" fillId="0" borderId="59" xfId="2" applyNumberFormat="1" applyFont="1" applyBorder="1" applyAlignment="1">
      <alignment vertical="center" shrinkToFit="1"/>
    </xf>
    <xf numFmtId="38" fontId="5" fillId="0" borderId="30" xfId="2" applyNumberFormat="1" applyFont="1" applyBorder="1" applyAlignment="1">
      <alignment vertical="center" shrinkToFit="1"/>
    </xf>
    <xf numFmtId="38" fontId="5" fillId="0" borderId="34" xfId="2" applyNumberFormat="1" applyFont="1" applyBorder="1" applyAlignment="1">
      <alignment vertical="center" shrinkToFit="1"/>
    </xf>
    <xf numFmtId="38" fontId="5" fillId="0" borderId="33" xfId="2" applyNumberFormat="1" applyFont="1" applyBorder="1" applyAlignment="1">
      <alignment vertical="center" shrinkToFit="1"/>
    </xf>
    <xf numFmtId="38" fontId="5" fillId="0" borderId="38" xfId="2" applyNumberFormat="1" applyFont="1" applyBorder="1" applyAlignment="1">
      <alignment vertical="center" shrinkToFit="1"/>
    </xf>
    <xf numFmtId="38" fontId="5" fillId="0" borderId="39" xfId="2" applyNumberFormat="1" applyFont="1" applyBorder="1" applyAlignment="1">
      <alignment vertical="center" shrinkToFit="1"/>
    </xf>
    <xf numFmtId="38" fontId="5" fillId="0" borderId="41" xfId="2" applyNumberFormat="1" applyFont="1" applyBorder="1" applyAlignment="1">
      <alignment vertical="center" shrinkToFit="1"/>
    </xf>
    <xf numFmtId="38" fontId="5" fillId="0" borderId="42" xfId="2" applyNumberFormat="1" applyFont="1" applyBorder="1" applyAlignment="1">
      <alignment vertical="center" shrinkToFit="1"/>
    </xf>
    <xf numFmtId="38" fontId="13" fillId="0" borderId="54" xfId="2" applyNumberFormat="1" applyFont="1" applyBorder="1" applyAlignment="1">
      <alignment vertical="center" shrinkToFit="1"/>
    </xf>
    <xf numFmtId="38" fontId="12" fillId="0" borderId="56" xfId="2" applyNumberFormat="1" applyFont="1" applyBorder="1" applyAlignment="1">
      <alignment horizontal="right" vertical="center" shrinkToFit="1"/>
    </xf>
    <xf numFmtId="178" fontId="5" fillId="4" borderId="32" xfId="2" applyNumberFormat="1" applyFont="1" applyFill="1" applyBorder="1">
      <alignment vertical="center"/>
    </xf>
    <xf numFmtId="0" fontId="6" fillId="4" borderId="2" xfId="2" applyFont="1" applyFill="1" applyBorder="1" applyAlignment="1" applyProtection="1">
      <alignment horizontal="center" vertical="center" shrinkToFit="1"/>
      <protection locked="0"/>
    </xf>
    <xf numFmtId="0" fontId="6" fillId="4" borderId="3" xfId="2" applyFont="1" applyFill="1" applyBorder="1" applyAlignment="1" applyProtection="1">
      <alignment horizontal="center" vertical="center" shrinkToFit="1"/>
      <protection locked="0"/>
    </xf>
    <xf numFmtId="0" fontId="6" fillId="4" borderId="4" xfId="2" applyFont="1" applyFill="1" applyBorder="1" applyAlignment="1" applyProtection="1">
      <alignment horizontal="center" vertical="center" shrinkToFit="1"/>
      <protection locked="0"/>
    </xf>
    <xf numFmtId="0" fontId="6" fillId="4" borderId="6" xfId="2" applyFont="1" applyFill="1" applyBorder="1" applyAlignment="1" applyProtection="1">
      <alignment horizontal="center" vertical="center" shrinkToFit="1"/>
      <protection locked="0"/>
    </xf>
    <xf numFmtId="0" fontId="6" fillId="4" borderId="7" xfId="2" applyFont="1" applyFill="1" applyBorder="1" applyAlignment="1" applyProtection="1">
      <alignment horizontal="center" vertical="center" shrinkToFit="1"/>
      <protection locked="0"/>
    </xf>
    <xf numFmtId="0" fontId="6" fillId="4" borderId="8" xfId="2" applyFont="1" applyFill="1" applyBorder="1" applyAlignment="1" applyProtection="1">
      <alignment horizontal="center" vertical="center" shrinkToFit="1"/>
      <protection locked="0"/>
    </xf>
    <xf numFmtId="14" fontId="5" fillId="4" borderId="10" xfId="2" applyNumberFormat="1" applyFont="1" applyFill="1" applyBorder="1" applyAlignment="1" applyProtection="1">
      <alignment horizontal="center" vertical="center" shrinkToFit="1"/>
      <protection locked="0"/>
    </xf>
    <xf numFmtId="0" fontId="5" fillId="4" borderId="11" xfId="2" applyFont="1" applyFill="1" applyBorder="1" applyAlignment="1" applyProtection="1">
      <alignment horizontal="center" vertical="center" shrinkToFit="1"/>
      <protection locked="0"/>
    </xf>
    <xf numFmtId="0" fontId="5" fillId="4" borderId="12" xfId="2" applyFont="1" applyFill="1" applyBorder="1" applyAlignment="1" applyProtection="1">
      <alignment horizontal="center" vertical="center" shrinkToFit="1"/>
      <protection locked="0"/>
    </xf>
    <xf numFmtId="0" fontId="5" fillId="0" borderId="13"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8" fillId="0" borderId="15" xfId="2" applyFont="1" applyBorder="1">
      <alignment vertical="center"/>
    </xf>
    <xf numFmtId="0" fontId="8" fillId="0" borderId="19" xfId="2" applyFont="1" applyBorder="1">
      <alignment vertical="center"/>
    </xf>
    <xf numFmtId="0" fontId="8" fillId="0" borderId="20" xfId="2" applyFont="1" applyBorder="1">
      <alignment vertical="center"/>
    </xf>
    <xf numFmtId="0" fontId="5" fillId="0" borderId="16"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52" xfId="0" applyFont="1" applyBorder="1" applyAlignment="1">
      <alignment horizontal="left" vertical="center" wrapText="1" indent="2"/>
    </xf>
    <xf numFmtId="0" fontId="5" fillId="0" borderId="53" xfId="0" applyFont="1" applyBorder="1" applyAlignment="1">
      <alignment horizontal="left" vertical="center" wrapText="1" indent="2"/>
    </xf>
    <xf numFmtId="0" fontId="5" fillId="0" borderId="37" xfId="0" applyFont="1" applyBorder="1" applyAlignment="1">
      <alignment horizontal="left" vertical="center"/>
    </xf>
    <xf numFmtId="0" fontId="5" fillId="0" borderId="7" xfId="0" applyFont="1" applyBorder="1" applyAlignment="1">
      <alignment horizontal="left" vertical="center"/>
    </xf>
    <xf numFmtId="0" fontId="5" fillId="0" borderId="32" xfId="0" applyFont="1" applyBorder="1" applyAlignment="1">
      <alignment horizontal="left" vertical="center"/>
    </xf>
    <xf numFmtId="0" fontId="5" fillId="0" borderId="37" xfId="0" applyFont="1" applyBorder="1" applyAlignment="1">
      <alignment horizontal="left" vertical="center" wrapText="1"/>
    </xf>
    <xf numFmtId="0" fontId="5" fillId="0" borderId="7" xfId="0" applyFont="1" applyBorder="1" applyAlignment="1">
      <alignment horizontal="left" vertical="center" wrapText="1"/>
    </xf>
    <xf numFmtId="0" fontId="5" fillId="0" borderId="37" xfId="2" applyFont="1" applyBorder="1" applyAlignment="1">
      <alignment horizontal="left" vertical="center"/>
    </xf>
    <xf numFmtId="0" fontId="5" fillId="0" borderId="7" xfId="2" applyFont="1" applyBorder="1" applyAlignment="1">
      <alignment horizontal="left" vertical="center"/>
    </xf>
    <xf numFmtId="0" fontId="5" fillId="0" borderId="32" xfId="2" applyFont="1" applyBorder="1" applyAlignment="1">
      <alignment horizontal="left" vertical="center"/>
    </xf>
    <xf numFmtId="0" fontId="5" fillId="0" borderId="43" xfId="2" applyFont="1" applyBorder="1" applyAlignment="1">
      <alignment vertical="center" shrinkToFit="1"/>
    </xf>
    <xf numFmtId="0" fontId="5" fillId="0" borderId="44" xfId="2" applyFont="1" applyBorder="1" applyAlignment="1">
      <alignment vertical="center" shrinkToFit="1"/>
    </xf>
    <xf numFmtId="0" fontId="5" fillId="0" borderId="45" xfId="2" applyFont="1" applyBorder="1" applyAlignment="1">
      <alignment vertical="center" shrinkToFit="1"/>
    </xf>
    <xf numFmtId="0" fontId="5" fillId="0" borderId="0" xfId="2" applyFont="1" applyAlignment="1">
      <alignment horizontal="left" vertical="top" wrapText="1"/>
    </xf>
    <xf numFmtId="0" fontId="6" fillId="0" borderId="2" xfId="2" applyFont="1" applyBorder="1" applyAlignment="1" applyProtection="1">
      <alignment horizontal="center" vertical="center" shrinkToFit="1"/>
      <protection locked="0"/>
    </xf>
    <xf numFmtId="0" fontId="6" fillId="0" borderId="3"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14" fontId="6" fillId="0" borderId="2" xfId="2" applyNumberFormat="1" applyFont="1" applyBorder="1" applyAlignment="1" applyProtection="1">
      <alignment horizontal="center" vertical="center" shrinkToFit="1"/>
      <protection locked="0"/>
    </xf>
    <xf numFmtId="14" fontId="6" fillId="0" borderId="3" xfId="2" applyNumberFormat="1" applyFont="1" applyBorder="1" applyAlignment="1" applyProtection="1">
      <alignment horizontal="center" vertical="center" shrinkToFit="1"/>
      <protection locked="0"/>
    </xf>
    <xf numFmtId="14" fontId="6" fillId="0" borderId="4" xfId="2" applyNumberFormat="1" applyFont="1" applyBorder="1" applyAlignment="1" applyProtection="1">
      <alignment horizontal="center" vertical="center" shrinkToFit="1"/>
      <protection locked="0"/>
    </xf>
    <xf numFmtId="0" fontId="5" fillId="0" borderId="58" xfId="0" applyFont="1" applyBorder="1" applyAlignment="1">
      <alignmen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32" xfId="0" applyFont="1" applyBorder="1" applyAlignment="1">
      <alignment horizontal="left" vertical="center" wrapText="1"/>
    </xf>
  </cellXfs>
  <cellStyles count="3">
    <cellStyle name="パーセント" xfId="1" builtinId="5"/>
    <cellStyle name="標準" xfId="0" builtinId="0"/>
    <cellStyle name="標準 2" xfId="2" xr:uid="{AE06C188-1422-4173-A625-1A1F7ACB53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ctrlProps/ctrlProp2.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335280</xdr:colOff>
          <xdr:row>0</xdr:row>
          <xdr:rowOff>0</xdr:rowOff>
        </xdr:from>
        <xdr:to>
          <xdr:col>2</xdr:col>
          <xdr:colOff>563880</xdr:colOff>
          <xdr:row>0</xdr:row>
          <xdr:rowOff>38100</xdr:rowOff>
        </xdr:to>
        <xdr:sp macro="" textlink="">
          <xdr:nvSpPr>
            <xdr:cNvPr id="1025" name="unitList"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335280</xdr:colOff>
          <xdr:row>0</xdr:row>
          <xdr:rowOff>0</xdr:rowOff>
        </xdr:from>
        <xdr:to>
          <xdr:col>2</xdr:col>
          <xdr:colOff>563880</xdr:colOff>
          <xdr:row>0</xdr:row>
          <xdr:rowOff>38100</xdr:rowOff>
        </xdr:to>
        <xdr:sp macro="" textlink="">
          <xdr:nvSpPr>
            <xdr:cNvPr id="2049" name="unitList"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D3B9-6508-4CF7-9BA6-D451E10B8435}">
  <sheetPr>
    <tabColor theme="9" tint="0.79998168889431442"/>
  </sheetPr>
  <dimension ref="A1:N81"/>
  <sheetViews>
    <sheetView tabSelected="1" zoomScale="85" zoomScaleNormal="85" workbookViewId="0">
      <selection activeCell="I49" sqref="I49"/>
    </sheetView>
  </sheetViews>
  <sheetFormatPr defaultColWidth="4.44140625" defaultRowHeight="24" customHeight="1" x14ac:dyDescent="0.2"/>
  <cols>
    <col min="1" max="1" width="4.44140625" style="6" customWidth="1"/>
    <col min="2" max="2" width="11.109375" style="6" customWidth="1"/>
    <col min="3" max="3" width="37.44140625" style="6" customWidth="1"/>
    <col min="4" max="5" width="16.109375" style="6" customWidth="1"/>
    <col min="6" max="6" width="19.44140625" style="11" customWidth="1"/>
    <col min="7" max="7" width="16.109375" style="6" customWidth="1"/>
    <col min="8" max="8" width="16.109375" style="77" customWidth="1"/>
    <col min="9" max="9" width="0.44140625" style="6" customWidth="1"/>
    <col min="10" max="10" width="4.44140625" style="6"/>
    <col min="11" max="11" width="15.109375" style="8" bestFit="1" customWidth="1"/>
    <col min="12" max="12" width="4.44140625" style="6"/>
    <col min="13" max="13" width="38" style="6" customWidth="1"/>
    <col min="14" max="14" width="18.77734375" style="9" customWidth="1"/>
    <col min="15" max="15" width="4.44140625" style="6"/>
    <col min="16" max="16" width="29.88671875" style="6" customWidth="1"/>
    <col min="17" max="17" width="18.77734375" style="6" customWidth="1"/>
    <col min="18" max="16384" width="4.44140625" style="6"/>
  </cols>
  <sheetData>
    <row r="1" spans="1:14" ht="22.5" customHeight="1" x14ac:dyDescent="0.2">
      <c r="A1" s="1" t="s">
        <v>0</v>
      </c>
      <c r="B1" s="2"/>
      <c r="C1" s="2"/>
      <c r="D1" s="2"/>
      <c r="E1" s="3"/>
      <c r="F1" s="4"/>
      <c r="G1" s="2"/>
      <c r="H1" s="5"/>
      <c r="J1" s="7"/>
    </row>
    <row r="2" spans="1:14" s="14" customFormat="1" ht="22.5" customHeight="1" thickBot="1" x14ac:dyDescent="0.25">
      <c r="A2" s="6"/>
      <c r="B2" s="6"/>
      <c r="C2" s="6"/>
      <c r="D2" s="6"/>
      <c r="E2" s="10"/>
      <c r="F2" s="11"/>
      <c r="G2" s="12"/>
      <c r="H2" s="12"/>
      <c r="I2" s="12"/>
      <c r="J2" s="12"/>
      <c r="K2" s="13"/>
      <c r="N2" s="15"/>
    </row>
    <row r="3" spans="1:14" s="14" customFormat="1" ht="22.5" customHeight="1" x14ac:dyDescent="0.2">
      <c r="A3" s="6"/>
      <c r="B3" s="16" t="s">
        <v>1</v>
      </c>
      <c r="C3" s="139" t="s">
        <v>2</v>
      </c>
      <c r="D3" s="140"/>
      <c r="E3" s="140"/>
      <c r="F3" s="141"/>
      <c r="G3" s="12"/>
      <c r="H3" s="12"/>
      <c r="I3" s="12"/>
      <c r="J3" s="12"/>
      <c r="K3" s="13"/>
      <c r="N3" s="15"/>
    </row>
    <row r="4" spans="1:14" s="14" customFormat="1" ht="22.5" customHeight="1" x14ac:dyDescent="0.2">
      <c r="A4" s="6"/>
      <c r="B4" s="17" t="s">
        <v>3</v>
      </c>
      <c r="C4" s="142" t="s">
        <v>4</v>
      </c>
      <c r="D4" s="143"/>
      <c r="E4" s="143"/>
      <c r="F4" s="144"/>
      <c r="G4" s="12"/>
      <c r="H4" s="12"/>
      <c r="I4" s="12"/>
      <c r="J4" s="12"/>
      <c r="K4" s="13"/>
      <c r="N4" s="15"/>
    </row>
    <row r="5" spans="1:14" s="14" customFormat="1" ht="22.5" customHeight="1" thickBot="1" x14ac:dyDescent="0.25">
      <c r="A5" s="6"/>
      <c r="B5" s="18" t="s">
        <v>5</v>
      </c>
      <c r="C5" s="145">
        <v>45900</v>
      </c>
      <c r="D5" s="146"/>
      <c r="E5" s="146"/>
      <c r="F5" s="147"/>
      <c r="G5" s="12"/>
      <c r="H5" s="12"/>
      <c r="I5" s="12"/>
      <c r="J5" s="12"/>
      <c r="K5" s="13"/>
      <c r="N5" s="15"/>
    </row>
    <row r="6" spans="1:14" s="14" customFormat="1" ht="22.5" customHeight="1" x14ac:dyDescent="0.2">
      <c r="A6" s="19"/>
      <c r="B6" s="19"/>
      <c r="C6" s="19"/>
      <c r="D6" s="19"/>
      <c r="E6" s="20"/>
      <c r="F6" s="19"/>
      <c r="G6" s="21"/>
      <c r="H6" s="21"/>
      <c r="I6" s="21"/>
      <c r="J6" s="21"/>
      <c r="K6" s="22"/>
      <c r="L6" s="23"/>
      <c r="N6" s="15"/>
    </row>
    <row r="7" spans="1:14" s="14" customFormat="1" ht="22.5" customHeight="1" x14ac:dyDescent="0.2">
      <c r="A7" s="19"/>
      <c r="B7" s="19"/>
      <c r="C7" s="19"/>
      <c r="D7" s="19"/>
      <c r="E7" s="19"/>
      <c r="F7" s="19"/>
      <c r="G7" s="21"/>
      <c r="H7" s="21"/>
      <c r="I7" s="21"/>
      <c r="J7" s="21"/>
      <c r="K7" s="22"/>
      <c r="L7" s="23"/>
      <c r="N7" s="15"/>
    </row>
    <row r="8" spans="1:14" s="14" customFormat="1" ht="22.5" customHeight="1" x14ac:dyDescent="0.2">
      <c r="A8" s="19"/>
      <c r="B8" s="19"/>
      <c r="C8" s="19"/>
      <c r="D8" s="19"/>
      <c r="E8" s="21"/>
      <c r="F8" s="19"/>
      <c r="G8" s="21"/>
      <c r="H8" s="21"/>
      <c r="I8" s="21"/>
      <c r="J8" s="21"/>
      <c r="K8" s="22"/>
      <c r="L8" s="23"/>
      <c r="N8" s="15"/>
    </row>
    <row r="9" spans="1:14" s="14" customFormat="1" ht="22.5" customHeight="1" x14ac:dyDescent="0.2">
      <c r="A9" s="19"/>
      <c r="B9" s="19"/>
      <c r="C9" s="19"/>
      <c r="D9" s="19"/>
      <c r="E9" s="21"/>
      <c r="F9" s="19"/>
      <c r="G9" s="21"/>
      <c r="H9" s="21"/>
      <c r="I9" s="21"/>
      <c r="J9" s="21"/>
      <c r="K9" s="22"/>
      <c r="L9" s="23"/>
      <c r="N9" s="15"/>
    </row>
    <row r="10" spans="1:14" s="14" customFormat="1" ht="22.5" customHeight="1" thickBot="1" x14ac:dyDescent="0.25">
      <c r="A10" s="19" t="s">
        <v>6</v>
      </c>
      <c r="B10" s="19"/>
      <c r="C10" s="19"/>
      <c r="D10" s="19"/>
      <c r="E10" s="20"/>
      <c r="F10" s="24"/>
      <c r="G10" s="19"/>
      <c r="H10" s="25" t="s">
        <v>7</v>
      </c>
      <c r="I10" s="19"/>
      <c r="J10" s="19"/>
      <c r="K10" s="22"/>
      <c r="L10" s="23"/>
      <c r="N10" s="15"/>
    </row>
    <row r="11" spans="1:14" ht="22.5" customHeight="1" x14ac:dyDescent="0.2">
      <c r="A11" s="148" t="s">
        <v>8</v>
      </c>
      <c r="B11" s="150" t="s">
        <v>9</v>
      </c>
      <c r="C11" s="151"/>
      <c r="D11" s="152"/>
      <c r="E11" s="155" t="s">
        <v>10</v>
      </c>
      <c r="F11" s="26" t="s">
        <v>11</v>
      </c>
      <c r="G11" s="27"/>
      <c r="H11" s="28"/>
      <c r="I11" s="19"/>
      <c r="J11" s="19"/>
      <c r="K11" s="29"/>
      <c r="L11" s="19"/>
    </row>
    <row r="12" spans="1:14" ht="36.9" customHeight="1" thickBot="1" x14ac:dyDescent="0.25">
      <c r="A12" s="149"/>
      <c r="B12" s="153"/>
      <c r="C12" s="154"/>
      <c r="D12" s="154"/>
      <c r="E12" s="156"/>
      <c r="F12" s="30" t="s">
        <v>12</v>
      </c>
      <c r="G12" s="31" t="s">
        <v>13</v>
      </c>
      <c r="H12" s="32" t="s">
        <v>14</v>
      </c>
      <c r="I12" s="19"/>
      <c r="J12" s="19"/>
      <c r="K12" s="29" t="s">
        <v>15</v>
      </c>
      <c r="L12" s="19"/>
    </row>
    <row r="13" spans="1:14" ht="27" customHeight="1" thickTop="1" x14ac:dyDescent="0.2">
      <c r="A13" s="33">
        <v>1</v>
      </c>
      <c r="B13" s="34" t="s">
        <v>16</v>
      </c>
      <c r="C13" s="34"/>
      <c r="D13" s="35"/>
      <c r="E13" s="36">
        <v>0</v>
      </c>
      <c r="F13" s="37" t="str">
        <f>IFERROR(H13/G13,"")</f>
        <v/>
      </c>
      <c r="G13" s="127">
        <f>SUMIFS('明細（オンバラ）'!$E:$E,'明細（オンバラ）'!J:J,K13)</f>
        <v>0</v>
      </c>
      <c r="H13" s="129">
        <f>SUMIFS('明細（オンバラ）'!$G:$G,'明細（オンバラ）'!J:J,K13)</f>
        <v>0</v>
      </c>
      <c r="I13" s="19">
        <f t="shared" ref="I13:I36" si="0">IFERROR(H13/$G$44*100,"")</f>
        <v>0</v>
      </c>
      <c r="J13" s="19"/>
      <c r="K13" s="29">
        <v>101</v>
      </c>
      <c r="L13" s="19"/>
    </row>
    <row r="14" spans="1:14" ht="26.25" customHeight="1" x14ac:dyDescent="0.2">
      <c r="A14" s="38">
        <v>2</v>
      </c>
      <c r="B14" s="39" t="s">
        <v>17</v>
      </c>
      <c r="C14" s="39"/>
      <c r="D14" s="40"/>
      <c r="E14" s="41">
        <v>0</v>
      </c>
      <c r="F14" s="37">
        <f t="shared" ref="F14:F43" si="1">IFERROR(H14/G14,"")</f>
        <v>0</v>
      </c>
      <c r="G14" s="127">
        <f>SUMIFS('明細（オンバラ）'!$E:$E,'明細（オンバラ）'!J:J,K14)</f>
        <v>270167</v>
      </c>
      <c r="H14" s="130">
        <f>SUMIFS('明細（オンバラ）'!$G:$G,'明細（オンバラ）'!J:J,K14)</f>
        <v>0</v>
      </c>
      <c r="I14" s="19">
        <f t="shared" si="0"/>
        <v>0</v>
      </c>
      <c r="J14" s="19"/>
      <c r="K14" s="29">
        <v>201</v>
      </c>
      <c r="L14" s="19"/>
    </row>
    <row r="15" spans="1:14" ht="26.25" customHeight="1" x14ac:dyDescent="0.2">
      <c r="A15" s="38">
        <v>3</v>
      </c>
      <c r="B15" s="39" t="s">
        <v>18</v>
      </c>
      <c r="C15" s="39"/>
      <c r="D15" s="40"/>
      <c r="E15" s="41" t="s">
        <v>19</v>
      </c>
      <c r="F15" s="37" t="str">
        <f t="shared" si="1"/>
        <v/>
      </c>
      <c r="G15" s="127">
        <f>SUMIFS('明細（オンバラ）'!$E:$E,'明細（オンバラ）'!J:J,K15)</f>
        <v>0</v>
      </c>
      <c r="H15" s="130">
        <f>SUMIFS('明細（オンバラ）'!$G:$G,'明細（オンバラ）'!J:J,K15)</f>
        <v>0</v>
      </c>
      <c r="I15" s="19">
        <f t="shared" si="0"/>
        <v>0</v>
      </c>
      <c r="J15" s="19"/>
      <c r="K15" s="29">
        <v>301</v>
      </c>
      <c r="L15" s="19"/>
    </row>
    <row r="16" spans="1:14" ht="26.25" customHeight="1" x14ac:dyDescent="0.2">
      <c r="A16" s="38">
        <v>4</v>
      </c>
      <c r="B16" s="39" t="s">
        <v>20</v>
      </c>
      <c r="C16" s="39"/>
      <c r="D16" s="40"/>
      <c r="E16" s="41">
        <v>0</v>
      </c>
      <c r="F16" s="37" t="str">
        <f t="shared" si="1"/>
        <v/>
      </c>
      <c r="G16" s="127">
        <f>SUMIFS('明細（オンバラ）'!$E:$E,'明細（オンバラ）'!J:J,K16)</f>
        <v>0</v>
      </c>
      <c r="H16" s="130">
        <f>SUMIFS('明細（オンバラ）'!$G:$G,'明細（オンバラ）'!J:J,K16)</f>
        <v>0</v>
      </c>
      <c r="I16" s="19">
        <f t="shared" si="0"/>
        <v>0</v>
      </c>
      <c r="J16" s="19"/>
      <c r="K16" s="29">
        <v>401</v>
      </c>
      <c r="L16" s="19"/>
    </row>
    <row r="17" spans="1:12" ht="26.25" customHeight="1" x14ac:dyDescent="0.2">
      <c r="A17" s="38">
        <v>5</v>
      </c>
      <c r="B17" s="39" t="s">
        <v>21</v>
      </c>
      <c r="C17" s="39"/>
      <c r="D17" s="40"/>
      <c r="E17" s="41">
        <v>0</v>
      </c>
      <c r="F17" s="37" t="str">
        <f t="shared" si="1"/>
        <v/>
      </c>
      <c r="G17" s="127">
        <f>SUMIFS('明細（オンバラ）'!$E:$E,'明細（オンバラ）'!J:J,K17)</f>
        <v>0</v>
      </c>
      <c r="H17" s="130">
        <f>SUMIFS('明細（オンバラ）'!$G:$G,'明細（オンバラ）'!J:J,K17)</f>
        <v>0</v>
      </c>
      <c r="I17" s="19">
        <f t="shared" si="0"/>
        <v>0</v>
      </c>
      <c r="J17" s="19"/>
      <c r="K17" s="29">
        <v>501</v>
      </c>
      <c r="L17" s="19"/>
    </row>
    <row r="18" spans="1:12" ht="26.25" customHeight="1" x14ac:dyDescent="0.2">
      <c r="A18" s="38">
        <v>6</v>
      </c>
      <c r="B18" s="39" t="s">
        <v>22</v>
      </c>
      <c r="C18" s="39"/>
      <c r="D18" s="40"/>
      <c r="E18" s="41" t="s">
        <v>23</v>
      </c>
      <c r="F18" s="37" t="str">
        <f t="shared" si="1"/>
        <v/>
      </c>
      <c r="G18" s="127">
        <f>SUMIFS('明細（オンバラ）'!$E:$E,'明細（オンバラ）'!J:J,K18)</f>
        <v>0</v>
      </c>
      <c r="H18" s="130">
        <f>SUMIFS('明細（オンバラ）'!$G:$G,'明細（オンバラ）'!J:J,K18)</f>
        <v>0</v>
      </c>
      <c r="I18" s="19">
        <f t="shared" si="0"/>
        <v>0</v>
      </c>
      <c r="J18" s="19"/>
      <c r="K18" s="29">
        <v>601</v>
      </c>
      <c r="L18" s="19"/>
    </row>
    <row r="19" spans="1:12" ht="26.25" customHeight="1" x14ac:dyDescent="0.2">
      <c r="A19" s="38">
        <v>7</v>
      </c>
      <c r="B19" s="39" t="s">
        <v>24</v>
      </c>
      <c r="C19" s="39"/>
      <c r="D19" s="40"/>
      <c r="E19" s="41" t="s">
        <v>19</v>
      </c>
      <c r="F19" s="37" t="str">
        <f t="shared" si="1"/>
        <v/>
      </c>
      <c r="G19" s="127">
        <f>SUMIFS('明細（オンバラ）'!$E:$E,'明細（オンバラ）'!J:J,K19)</f>
        <v>0</v>
      </c>
      <c r="H19" s="130">
        <f>SUMIFS('明細（オンバラ）'!$G:$G,'明細（オンバラ）'!J:J,K19)</f>
        <v>0</v>
      </c>
      <c r="I19" s="19">
        <f t="shared" si="0"/>
        <v>0</v>
      </c>
      <c r="J19" s="19"/>
      <c r="K19" s="29">
        <v>701</v>
      </c>
      <c r="L19" s="19"/>
    </row>
    <row r="20" spans="1:12" ht="26.25" customHeight="1" x14ac:dyDescent="0.2">
      <c r="A20" s="38">
        <v>8</v>
      </c>
      <c r="B20" s="39" t="s">
        <v>25</v>
      </c>
      <c r="C20" s="39"/>
      <c r="D20" s="40"/>
      <c r="E20" s="41" t="s">
        <v>26</v>
      </c>
      <c r="F20" s="37" t="str">
        <f t="shared" si="1"/>
        <v/>
      </c>
      <c r="G20" s="127">
        <f>SUMIFS('明細（オンバラ）'!$E:$E,'明細（オンバラ）'!J:J,K20)</f>
        <v>0</v>
      </c>
      <c r="H20" s="130">
        <f>SUMIFS('明細（オンバラ）'!$G:$G,'明細（オンバラ）'!J:J,K20)</f>
        <v>0</v>
      </c>
      <c r="I20" s="19">
        <f t="shared" si="0"/>
        <v>0</v>
      </c>
      <c r="J20" s="19"/>
      <c r="K20" s="29">
        <v>801</v>
      </c>
      <c r="L20" s="19"/>
    </row>
    <row r="21" spans="1:12" ht="26.25" customHeight="1" x14ac:dyDescent="0.2">
      <c r="A21" s="38">
        <v>9</v>
      </c>
      <c r="B21" s="39" t="s">
        <v>27</v>
      </c>
      <c r="C21" s="39"/>
      <c r="D21" s="40"/>
      <c r="E21" s="41" t="s">
        <v>26</v>
      </c>
      <c r="F21" s="37" t="str">
        <f t="shared" si="1"/>
        <v/>
      </c>
      <c r="G21" s="127">
        <f>SUMIFS('明細（オンバラ）'!$E:$E,'明細（オンバラ）'!J:J,K21)</f>
        <v>0</v>
      </c>
      <c r="H21" s="130">
        <f>SUMIFS('明細（オンバラ）'!$G:$G,'明細（オンバラ）'!J:J,K21)</f>
        <v>0</v>
      </c>
      <c r="I21" s="19">
        <f t="shared" si="0"/>
        <v>0</v>
      </c>
      <c r="J21" s="19"/>
      <c r="K21" s="29">
        <v>901</v>
      </c>
      <c r="L21" s="19"/>
    </row>
    <row r="22" spans="1:12" ht="26.25" customHeight="1" x14ac:dyDescent="0.2">
      <c r="A22" s="38">
        <v>10</v>
      </c>
      <c r="B22" s="39" t="s">
        <v>28</v>
      </c>
      <c r="C22" s="39"/>
      <c r="D22" s="40"/>
      <c r="E22" s="41" t="s">
        <v>23</v>
      </c>
      <c r="F22" s="37" t="str">
        <f t="shared" si="1"/>
        <v/>
      </c>
      <c r="G22" s="127">
        <f>SUMIFS('明細（オンバラ）'!$E:$E,'明細（オンバラ）'!J:J,K22)</f>
        <v>0</v>
      </c>
      <c r="H22" s="130">
        <f>SUMIFS('明細（オンバラ）'!$G:$G,'明細（オンバラ）'!J:J,K22)</f>
        <v>0</v>
      </c>
      <c r="I22" s="19">
        <f t="shared" si="0"/>
        <v>0</v>
      </c>
      <c r="J22" s="19"/>
      <c r="K22" s="29">
        <v>1001</v>
      </c>
      <c r="L22" s="19"/>
    </row>
    <row r="23" spans="1:12" ht="26.25" customHeight="1" x14ac:dyDescent="0.2">
      <c r="A23" s="42">
        <v>11</v>
      </c>
      <c r="B23" s="39" t="s">
        <v>29</v>
      </c>
      <c r="C23" s="39"/>
      <c r="D23" s="40"/>
      <c r="E23" s="41" t="s">
        <v>23</v>
      </c>
      <c r="F23" s="37">
        <f t="shared" si="1"/>
        <v>0.2</v>
      </c>
      <c r="G23" s="127">
        <f>SUMIFS('明細（オンバラ）'!$E:$E,'明細（オンバラ）'!J:J,K23)+SUM(G24)</f>
        <v>13492365</v>
      </c>
      <c r="H23" s="130">
        <f>SUMIFS('明細（オンバラ）'!$G:$G,'明細（オンバラ）'!J:J,K23)+SUM(H24)</f>
        <v>2698473</v>
      </c>
      <c r="I23" s="19">
        <f t="shared" si="0"/>
        <v>0.78720137836095982</v>
      </c>
      <c r="J23" s="19"/>
      <c r="K23" s="29">
        <v>1101</v>
      </c>
      <c r="L23" s="19"/>
    </row>
    <row r="24" spans="1:12" ht="26.25" customHeight="1" x14ac:dyDescent="0.2">
      <c r="A24" s="43"/>
      <c r="B24" s="39" t="s">
        <v>30</v>
      </c>
      <c r="C24" s="39"/>
      <c r="D24" s="40"/>
      <c r="E24" s="41" t="s">
        <v>23</v>
      </c>
      <c r="F24" s="37" t="str">
        <f t="shared" si="1"/>
        <v/>
      </c>
      <c r="G24" s="127">
        <f>SUMIFS('明細（オンバラ）'!$E:$E,'明細（オンバラ）'!J:J,K24)</f>
        <v>0</v>
      </c>
      <c r="H24" s="130">
        <f>SUMIFS('明細（オンバラ）'!$G:$G,'明細（オンバラ）'!J:J,K24)</f>
        <v>0</v>
      </c>
      <c r="I24" s="19">
        <f t="shared" si="0"/>
        <v>0</v>
      </c>
      <c r="J24" s="19"/>
      <c r="K24" s="29">
        <v>1102</v>
      </c>
      <c r="L24" s="19"/>
    </row>
    <row r="25" spans="1:12" ht="26.25" customHeight="1" x14ac:dyDescent="0.2">
      <c r="A25" s="38">
        <v>12</v>
      </c>
      <c r="B25" s="39" t="s">
        <v>31</v>
      </c>
      <c r="C25" s="39"/>
      <c r="D25" s="40"/>
      <c r="E25" s="41" t="s">
        <v>32</v>
      </c>
      <c r="F25" s="37" t="str">
        <f t="shared" si="1"/>
        <v/>
      </c>
      <c r="G25" s="127">
        <f>SUMIFS('明細（オンバラ）'!$E:$E,'明細（オンバラ）'!J:J,K25)</f>
        <v>0</v>
      </c>
      <c r="H25" s="130">
        <f>SUMIFS('明細（オンバラ）'!$G:$G,'明細（オンバラ）'!J:J,K25)</f>
        <v>0</v>
      </c>
      <c r="I25" s="19">
        <f t="shared" si="0"/>
        <v>0</v>
      </c>
      <c r="J25" s="19"/>
      <c r="K25" s="29">
        <v>1201</v>
      </c>
      <c r="L25" s="19"/>
    </row>
    <row r="26" spans="1:12" ht="26.25" customHeight="1" x14ac:dyDescent="0.2">
      <c r="A26" s="42">
        <v>13</v>
      </c>
      <c r="B26" s="39" t="s">
        <v>33</v>
      </c>
      <c r="C26" s="39"/>
      <c r="D26" s="40"/>
      <c r="E26" s="41" t="s">
        <v>23</v>
      </c>
      <c r="F26" s="37">
        <f t="shared" si="1"/>
        <v>1</v>
      </c>
      <c r="G26" s="127">
        <f>SUMIFS('明細（オンバラ）'!$E:$E,'明細（オンバラ）'!J:J,K26)+SUM(G27)</f>
        <v>119588</v>
      </c>
      <c r="H26" s="130">
        <f>SUMIFS('明細（オンバラ）'!$G:$G,'明細（オンバラ）'!J:J,K26)+SUM(H27)</f>
        <v>119588</v>
      </c>
      <c r="I26" s="19">
        <f t="shared" si="0"/>
        <v>3.4886336989634677E-2</v>
      </c>
      <c r="J26" s="19"/>
      <c r="K26" s="29">
        <v>1301</v>
      </c>
      <c r="L26" s="19"/>
    </row>
    <row r="27" spans="1:12" ht="26.25" customHeight="1" x14ac:dyDescent="0.2">
      <c r="A27" s="43"/>
      <c r="B27" s="39" t="s">
        <v>34</v>
      </c>
      <c r="C27" s="39"/>
      <c r="D27" s="40"/>
      <c r="E27" s="41" t="s">
        <v>23</v>
      </c>
      <c r="F27" s="37" t="str">
        <f t="shared" si="1"/>
        <v/>
      </c>
      <c r="G27" s="127">
        <f>SUMIFS('明細（オンバラ）'!$E:$E,'明細（オンバラ）'!J:J,K27)</f>
        <v>0</v>
      </c>
      <c r="H27" s="130">
        <f>SUMIFS('明細（オンバラ）'!$G:$G,'明細（オンバラ）'!J:J,K27)</f>
        <v>0</v>
      </c>
      <c r="I27" s="19">
        <f t="shared" si="0"/>
        <v>0</v>
      </c>
      <c r="J27" s="19"/>
      <c r="K27" s="29">
        <v>1302</v>
      </c>
      <c r="L27" s="19"/>
    </row>
    <row r="28" spans="1:12" ht="26.25" customHeight="1" x14ac:dyDescent="0.2">
      <c r="A28" s="42">
        <v>14</v>
      </c>
      <c r="B28" s="39" t="s">
        <v>35</v>
      </c>
      <c r="C28" s="39"/>
      <c r="D28" s="40"/>
      <c r="E28" s="41" t="s">
        <v>36</v>
      </c>
      <c r="F28" s="37" t="str">
        <f t="shared" si="1"/>
        <v/>
      </c>
      <c r="G28" s="127">
        <f>SUMIFS('明細（オンバラ）'!$E:$E,'明細（オンバラ）'!J:J,K28)</f>
        <v>0</v>
      </c>
      <c r="H28" s="130">
        <f>SUMIFS('明細（オンバラ）'!$G:$G,'明細（オンバラ）'!J:J,K28)</f>
        <v>0</v>
      </c>
      <c r="I28" s="19">
        <f t="shared" si="0"/>
        <v>0</v>
      </c>
      <c r="J28" s="19"/>
      <c r="K28" s="29">
        <v>1401</v>
      </c>
      <c r="L28" s="19"/>
    </row>
    <row r="29" spans="1:12" ht="26.25" customHeight="1" x14ac:dyDescent="0.2">
      <c r="A29" s="42">
        <v>15</v>
      </c>
      <c r="B29" s="39" t="s">
        <v>37</v>
      </c>
      <c r="C29" s="39"/>
      <c r="D29" s="40"/>
      <c r="E29" s="41" t="s">
        <v>38</v>
      </c>
      <c r="F29" s="37" t="str">
        <f t="shared" si="1"/>
        <v/>
      </c>
      <c r="G29" s="131">
        <f>SUMIFS('明細（オンバラ）'!$E:$E,'明細（オンバラ）'!J:J,K29)</f>
        <v>0</v>
      </c>
      <c r="H29" s="130">
        <f>SUMIFS('明細（オンバラ）'!$G:$G,'明細（オンバラ）'!J:J,K29)</f>
        <v>0</v>
      </c>
      <c r="I29" s="19">
        <f t="shared" si="0"/>
        <v>0</v>
      </c>
      <c r="J29" s="19"/>
      <c r="K29" s="29">
        <v>1501</v>
      </c>
      <c r="L29" s="19"/>
    </row>
    <row r="30" spans="1:12" ht="26.25" customHeight="1" x14ac:dyDescent="0.2">
      <c r="A30" s="38">
        <v>16</v>
      </c>
      <c r="B30" s="39" t="s">
        <v>39</v>
      </c>
      <c r="C30" s="39"/>
      <c r="D30" s="40"/>
      <c r="E30" s="41">
        <v>150</v>
      </c>
      <c r="F30" s="37" t="str">
        <f t="shared" si="1"/>
        <v/>
      </c>
      <c r="G30" s="127">
        <f>SUMIFS('明細（オンバラ）'!$E:$E,'明細（オンバラ）'!J:J,K30)</f>
        <v>0</v>
      </c>
      <c r="H30" s="130">
        <f>SUMIFS('明細（オンバラ）'!$G:$G,'明細（オンバラ）'!J:J,K30)</f>
        <v>0</v>
      </c>
      <c r="I30" s="19">
        <f t="shared" si="0"/>
        <v>0</v>
      </c>
      <c r="J30" s="19"/>
      <c r="K30" s="29">
        <v>1601</v>
      </c>
      <c r="L30" s="19"/>
    </row>
    <row r="31" spans="1:12" ht="26.25" customHeight="1" x14ac:dyDescent="0.2">
      <c r="A31" s="38">
        <v>17</v>
      </c>
      <c r="B31" s="39" t="s">
        <v>40</v>
      </c>
      <c r="C31" s="39"/>
      <c r="D31" s="40"/>
      <c r="E31" s="41" t="s">
        <v>41</v>
      </c>
      <c r="F31" s="37" t="str">
        <f t="shared" si="1"/>
        <v/>
      </c>
      <c r="G31" s="127">
        <f>SUMIFS('明細（オンバラ）'!$E:$E,'明細（オンバラ）'!J:J,K31)</f>
        <v>0</v>
      </c>
      <c r="H31" s="130">
        <f>SUMIFS('明細（オンバラ）'!$G:$G,'明細（オンバラ）'!J:J,K31)</f>
        <v>0</v>
      </c>
      <c r="I31" s="19">
        <f t="shared" si="0"/>
        <v>0</v>
      </c>
      <c r="J31" s="19"/>
      <c r="K31" s="29">
        <v>1701</v>
      </c>
      <c r="L31" s="19"/>
    </row>
    <row r="32" spans="1:12" ht="26.25" customHeight="1" x14ac:dyDescent="0.2">
      <c r="A32" s="38">
        <v>18</v>
      </c>
      <c r="B32" s="39" t="s">
        <v>42</v>
      </c>
      <c r="C32" s="39"/>
      <c r="D32" s="40"/>
      <c r="E32" s="41">
        <v>20</v>
      </c>
      <c r="F32" s="37" t="str">
        <f t="shared" si="1"/>
        <v/>
      </c>
      <c r="G32" s="127">
        <f>SUMIFS('明細（オンバラ）'!$E:$E,'明細（オンバラ）'!J:J,K32)</f>
        <v>0</v>
      </c>
      <c r="H32" s="130">
        <f>SUMIFS('明細（オンバラ）'!$G:$G,'明細（オンバラ）'!J:J,K32)</f>
        <v>0</v>
      </c>
      <c r="I32" s="19">
        <f t="shared" si="0"/>
        <v>0</v>
      </c>
      <c r="J32" s="19"/>
      <c r="K32" s="29">
        <v>1801</v>
      </c>
      <c r="L32" s="19"/>
    </row>
    <row r="33" spans="1:13" s="9" customFormat="1" ht="26.25" customHeight="1" x14ac:dyDescent="0.2">
      <c r="A33" s="38">
        <v>19</v>
      </c>
      <c r="B33" s="39" t="s">
        <v>43</v>
      </c>
      <c r="C33" s="39"/>
      <c r="D33" s="40"/>
      <c r="E33" s="41" t="s">
        <v>44</v>
      </c>
      <c r="F33" s="37" t="str">
        <f t="shared" si="1"/>
        <v/>
      </c>
      <c r="G33" s="127">
        <f>SUMIFS('明細（オンバラ）'!$E:$E,'明細（オンバラ）'!J:J,K33)</f>
        <v>0</v>
      </c>
      <c r="H33" s="130">
        <f>SUMIFS('明細（オンバラ）'!$G:$G,'明細（オンバラ）'!J:J,K33)</f>
        <v>0</v>
      </c>
      <c r="I33" s="19">
        <f t="shared" si="0"/>
        <v>0</v>
      </c>
      <c r="J33" s="19"/>
      <c r="K33" s="29">
        <v>1901</v>
      </c>
      <c r="L33" s="19"/>
      <c r="M33" s="6"/>
    </row>
    <row r="34" spans="1:13" s="9" customFormat="1" ht="26.25" customHeight="1" x14ac:dyDescent="0.2">
      <c r="A34" s="38">
        <v>20</v>
      </c>
      <c r="B34" s="39" t="s">
        <v>45</v>
      </c>
      <c r="C34" s="39"/>
      <c r="D34" s="40"/>
      <c r="E34" s="41">
        <v>10</v>
      </c>
      <c r="F34" s="37" t="str">
        <f t="shared" si="1"/>
        <v/>
      </c>
      <c r="G34" s="127">
        <f>SUMIFS('明細（オンバラ）'!$E:$E,'明細（オンバラ）'!J:J,K34)</f>
        <v>0</v>
      </c>
      <c r="H34" s="130">
        <f>SUMIFS('明細（オンバラ）'!$G:$G,'明細（オンバラ）'!J:J,K34)</f>
        <v>0</v>
      </c>
      <c r="I34" s="19">
        <f t="shared" si="0"/>
        <v>0</v>
      </c>
      <c r="J34" s="19"/>
      <c r="K34" s="29">
        <v>2001</v>
      </c>
      <c r="L34" s="19"/>
      <c r="M34" s="6"/>
    </row>
    <row r="35" spans="1:13" s="9" customFormat="1" ht="26.25" customHeight="1" x14ac:dyDescent="0.2">
      <c r="A35" s="42">
        <v>21</v>
      </c>
      <c r="B35" s="39" t="s">
        <v>46</v>
      </c>
      <c r="C35" s="39"/>
      <c r="D35" s="40"/>
      <c r="E35" s="41" t="s">
        <v>47</v>
      </c>
      <c r="F35" s="37" t="str">
        <f t="shared" si="1"/>
        <v/>
      </c>
      <c r="G35" s="131">
        <f>SUMIFS('明細（オンバラ）'!$E:$E,'明細（オンバラ）'!J:J,K35)</f>
        <v>0</v>
      </c>
      <c r="H35" s="130">
        <f>SUMIFS('明細（オンバラ）'!$G:$G,'明細（オンバラ）'!J:J,K35)</f>
        <v>0</v>
      </c>
      <c r="I35" s="19">
        <f t="shared" si="0"/>
        <v>0</v>
      </c>
      <c r="J35" s="19"/>
      <c r="K35" s="29">
        <v>2101</v>
      </c>
      <c r="L35" s="19"/>
      <c r="M35" s="6"/>
    </row>
    <row r="36" spans="1:13" s="9" customFormat="1" ht="26.25" customHeight="1" x14ac:dyDescent="0.2">
      <c r="A36" s="42">
        <v>22</v>
      </c>
      <c r="B36" s="159" t="s">
        <v>48</v>
      </c>
      <c r="C36" s="160"/>
      <c r="D36" s="161"/>
      <c r="E36" s="41" t="s">
        <v>49</v>
      </c>
      <c r="F36" s="37">
        <f t="shared" si="1"/>
        <v>1.0023128772064025</v>
      </c>
      <c r="G36" s="131">
        <f>SUMIFS('明細（オンバラ）'!$E:$E,'明細（オンバラ）'!J:J,K36)+SUM(G37:G40)</f>
        <v>328911106</v>
      </c>
      <c r="H36" s="130">
        <f>SUMIFS('明細（オンバラ）'!$G:$G,'明細（オンバラ）'!J:J,K36)+SUM(H37:H40)</f>
        <v>329671837</v>
      </c>
      <c r="I36" s="19">
        <f t="shared" si="0"/>
        <v>96.172214616633056</v>
      </c>
      <c r="J36" s="19"/>
      <c r="K36" s="29">
        <v>2201</v>
      </c>
      <c r="L36" s="19"/>
      <c r="M36" s="6"/>
    </row>
    <row r="37" spans="1:13" s="9" customFormat="1" ht="26.25" customHeight="1" x14ac:dyDescent="0.2">
      <c r="A37" s="44"/>
      <c r="B37" s="162" t="s">
        <v>50</v>
      </c>
      <c r="C37" s="163"/>
      <c r="D37" s="163"/>
      <c r="E37" s="41">
        <v>100</v>
      </c>
      <c r="F37" s="37">
        <f t="shared" si="1"/>
        <v>1</v>
      </c>
      <c r="G37" s="132">
        <f>'明細（オンバラ）'!E74</f>
        <v>328362500</v>
      </c>
      <c r="H37" s="133">
        <f>'明細（オンバラ）'!G74</f>
        <v>328362500</v>
      </c>
      <c r="I37" s="19"/>
      <c r="J37" s="19"/>
      <c r="K37" s="29">
        <v>2202</v>
      </c>
      <c r="L37" s="19"/>
      <c r="M37" s="6"/>
    </row>
    <row r="38" spans="1:13" s="9" customFormat="1" ht="26.25" customHeight="1" x14ac:dyDescent="0.2">
      <c r="A38" s="44"/>
      <c r="B38" s="162" t="s">
        <v>51</v>
      </c>
      <c r="C38" s="163"/>
      <c r="D38" s="163"/>
      <c r="E38" s="41" t="s">
        <v>49</v>
      </c>
      <c r="F38" s="37">
        <f t="shared" si="1"/>
        <v>2.5</v>
      </c>
      <c r="G38" s="132">
        <f>SUMIFS('明細（オンバラ）'!$E:$E,'明細（オンバラ）'!J:J,K38)</f>
        <v>507133</v>
      </c>
      <c r="H38" s="133">
        <f>SUMIFS('明細（オンバラ）'!$G:$G,'明細（オンバラ）'!J:J,K38)</f>
        <v>1267832.5</v>
      </c>
      <c r="I38" s="19"/>
      <c r="J38" s="19"/>
      <c r="K38" s="29">
        <v>2203</v>
      </c>
      <c r="L38" s="19"/>
      <c r="M38" s="6"/>
    </row>
    <row r="39" spans="1:13" s="9" customFormat="1" ht="26.25" customHeight="1" x14ac:dyDescent="0.2">
      <c r="A39" s="44"/>
      <c r="B39" s="162" t="s">
        <v>52</v>
      </c>
      <c r="C39" s="163"/>
      <c r="D39" s="163"/>
      <c r="E39" s="41"/>
      <c r="F39" s="37" t="str">
        <f t="shared" si="1"/>
        <v/>
      </c>
      <c r="G39" s="132">
        <f>SUMIFS('明細（オンバラ）'!$E:$E,'明細（オンバラ）'!J:J,K39)</f>
        <v>0</v>
      </c>
      <c r="H39" s="133">
        <f>SUMIFS('明細（オンバラ）'!$G:$G,'明細（オンバラ）'!J:J,K39)</f>
        <v>0</v>
      </c>
      <c r="I39" s="19"/>
      <c r="J39" s="19"/>
      <c r="K39" s="29">
        <v>2204</v>
      </c>
      <c r="L39" s="19"/>
      <c r="M39" s="6"/>
    </row>
    <row r="40" spans="1:13" s="9" customFormat="1" ht="26.25" customHeight="1" x14ac:dyDescent="0.2">
      <c r="A40" s="45"/>
      <c r="B40" s="162" t="s">
        <v>53</v>
      </c>
      <c r="C40" s="163"/>
      <c r="D40" s="163"/>
      <c r="E40" s="41" t="s">
        <v>54</v>
      </c>
      <c r="F40" s="37">
        <f t="shared" si="1"/>
        <v>1.0007595302968195</v>
      </c>
      <c r="G40" s="132">
        <f>SUMIFS('明細（オンバラ）'!$E:$E,'明細（オンバラ）'!J:J,K40)</f>
        <v>41473</v>
      </c>
      <c r="H40" s="133">
        <f>SUMIFS('明細（オンバラ）'!$G:$G,'明細（オンバラ）'!J:J,K40)</f>
        <v>41504.5</v>
      </c>
      <c r="I40" s="19">
        <f t="shared" ref="I40:I43" si="2">IFERROR(H40/$G$44*100,"")</f>
        <v>1.2107736341324317E-2</v>
      </c>
      <c r="J40" s="19"/>
      <c r="K40" s="29">
        <v>2205</v>
      </c>
      <c r="L40" s="19"/>
      <c r="M40" s="6"/>
    </row>
    <row r="41" spans="1:13" s="9" customFormat="1" ht="26.25" customHeight="1" x14ac:dyDescent="0.2">
      <c r="A41" s="46">
        <v>23</v>
      </c>
      <c r="B41" s="164" t="s">
        <v>55</v>
      </c>
      <c r="C41" s="165"/>
      <c r="D41" s="166"/>
      <c r="E41" s="41" t="s">
        <v>56</v>
      </c>
      <c r="F41" s="37" t="str">
        <f t="shared" si="1"/>
        <v/>
      </c>
      <c r="G41" s="134">
        <f>SUMIFS('明細（オンバラ）'!$E:$E,'明細（オンバラ）'!J:J,K41)</f>
        <v>0</v>
      </c>
      <c r="H41" s="135">
        <f>SUMIFS('明細（オンバラ）'!$G:$G,'明細（オンバラ）'!J:J,K41)</f>
        <v>0</v>
      </c>
      <c r="I41" s="19">
        <f t="shared" si="2"/>
        <v>0</v>
      </c>
      <c r="J41" s="19"/>
      <c r="K41" s="29">
        <v>2301</v>
      </c>
      <c r="L41" s="19"/>
      <c r="M41" s="6"/>
    </row>
    <row r="42" spans="1:13" s="9" customFormat="1" ht="26.25" customHeight="1" x14ac:dyDescent="0.2">
      <c r="A42" s="46">
        <v>24</v>
      </c>
      <c r="B42" s="164" t="s">
        <v>57</v>
      </c>
      <c r="C42" s="165"/>
      <c r="D42" s="166"/>
      <c r="E42" s="47" t="s">
        <v>58</v>
      </c>
      <c r="F42" s="37" t="str">
        <f t="shared" si="1"/>
        <v/>
      </c>
      <c r="G42" s="134">
        <f>SUMIFS('明細（オンバラ）'!$E:$E,'明細（オンバラ）'!J:J,K42)</f>
        <v>0</v>
      </c>
      <c r="H42" s="135">
        <f>SUMIFS('明細（オンバラ）'!$G:$G,'明細（オンバラ）'!J:J,K42)</f>
        <v>0</v>
      </c>
      <c r="I42" s="19">
        <f t="shared" si="2"/>
        <v>0</v>
      </c>
      <c r="J42" s="19"/>
      <c r="K42" s="29">
        <v>2401</v>
      </c>
      <c r="L42" s="19"/>
      <c r="M42" s="6"/>
    </row>
    <row r="43" spans="1:13" s="9" customFormat="1" ht="26.25" customHeight="1" thickBot="1" x14ac:dyDescent="0.25">
      <c r="A43" s="46">
        <v>25</v>
      </c>
      <c r="B43" s="167" t="s">
        <v>59</v>
      </c>
      <c r="C43" s="168"/>
      <c r="D43" s="169"/>
      <c r="E43" s="48" t="s">
        <v>58</v>
      </c>
      <c r="F43" s="37" t="str">
        <f t="shared" si="1"/>
        <v/>
      </c>
      <c r="G43" s="134">
        <f>SUMIFS('明細（オンバラ）'!$E:$E,'明細（オンバラ）'!J:J,K43)</f>
        <v>0</v>
      </c>
      <c r="H43" s="135">
        <f>SUMIFS('明細（オンバラ）'!$G:$G,'明細（オンバラ）'!J:J,K43)</f>
        <v>0</v>
      </c>
      <c r="I43" s="19">
        <f t="shared" si="2"/>
        <v>0</v>
      </c>
      <c r="J43" s="19"/>
      <c r="K43" s="29">
        <v>2501</v>
      </c>
      <c r="L43" s="19"/>
      <c r="M43" s="6"/>
    </row>
    <row r="44" spans="1:13" s="9" customFormat="1" ht="26.25" customHeight="1" thickTop="1" thickBot="1" x14ac:dyDescent="0.25">
      <c r="A44" s="49"/>
      <c r="B44" s="50"/>
      <c r="C44" s="51"/>
      <c r="D44" s="51"/>
      <c r="E44" s="52"/>
      <c r="F44" s="53">
        <f>IFERROR(H44/G44,"")</f>
        <v>0.96994302331983651</v>
      </c>
      <c r="G44" s="54">
        <f>SUM(G13:G43)-SUM(G24)-SUM(G27)-SUM(G37:G40)</f>
        <v>342793226</v>
      </c>
      <c r="H44" s="55">
        <f>SUM(H13:H43)-SUM(H24)-SUM(H27)-SUM(H37:H40)</f>
        <v>332489898</v>
      </c>
      <c r="I44" s="19"/>
      <c r="J44" s="19"/>
      <c r="K44" s="21"/>
      <c r="L44" s="19"/>
    </row>
    <row r="45" spans="1:13" s="9" customFormat="1" ht="15.6" customHeight="1" x14ac:dyDescent="0.2">
      <c r="A45" s="29"/>
      <c r="B45" s="56"/>
      <c r="C45" s="56"/>
      <c r="D45" s="56"/>
      <c r="E45" s="56"/>
      <c r="F45" s="57"/>
      <c r="G45" s="57"/>
      <c r="H45" s="57"/>
      <c r="I45" s="19"/>
      <c r="J45" s="19"/>
      <c r="K45" s="29" t="s">
        <v>176</v>
      </c>
      <c r="L45" s="6"/>
    </row>
    <row r="46" spans="1:13" s="9" customFormat="1" ht="15.6" customHeight="1" thickBot="1" x14ac:dyDescent="0.25">
      <c r="A46" s="29"/>
      <c r="B46" s="56" t="s">
        <v>60</v>
      </c>
      <c r="C46" s="56"/>
      <c r="D46" s="56"/>
      <c r="E46" s="56"/>
      <c r="F46" s="57"/>
      <c r="G46" s="57"/>
      <c r="H46" s="57"/>
      <c r="I46" s="19"/>
      <c r="J46" s="19"/>
      <c r="K46" s="29"/>
      <c r="L46" s="6"/>
      <c r="M46" s="6"/>
    </row>
    <row r="47" spans="1:13" s="9" customFormat="1" ht="15.75" customHeight="1" thickBot="1" x14ac:dyDescent="0.25">
      <c r="A47" s="58"/>
      <c r="B47" s="157" t="s">
        <v>61</v>
      </c>
      <c r="C47" s="158"/>
      <c r="D47" s="158"/>
      <c r="E47" s="59"/>
      <c r="F47" s="60"/>
      <c r="G47" s="136">
        <f>SUMIFS('明細（オンバラ）'!$E:$E,'明細（オンバラ）'!J:J,K47)</f>
        <v>7776</v>
      </c>
      <c r="H47" s="137" t="s">
        <v>54</v>
      </c>
      <c r="I47" s="19"/>
      <c r="J47" s="19"/>
      <c r="K47" s="29">
        <v>2601</v>
      </c>
      <c r="L47" s="6"/>
      <c r="M47" s="6"/>
    </row>
    <row r="48" spans="1:13" s="9" customFormat="1" ht="15.75" customHeight="1" thickBot="1" x14ac:dyDescent="0.25">
      <c r="A48" s="29"/>
      <c r="B48" s="157" t="s">
        <v>62</v>
      </c>
      <c r="C48" s="158"/>
      <c r="D48" s="158"/>
      <c r="E48" s="61"/>
      <c r="F48" s="62"/>
      <c r="G48" s="63">
        <v>0</v>
      </c>
      <c r="H48" s="64" t="s">
        <v>54</v>
      </c>
      <c r="I48" s="19"/>
      <c r="J48" s="19"/>
      <c r="K48" s="29" t="s">
        <v>63</v>
      </c>
      <c r="L48" s="6" t="s">
        <v>64</v>
      </c>
      <c r="M48" s="6" t="s">
        <v>65</v>
      </c>
    </row>
    <row r="49" spans="1:14" ht="15.6" customHeight="1" thickBot="1" x14ac:dyDescent="0.25">
      <c r="A49" s="29"/>
      <c r="B49" s="56"/>
      <c r="C49" s="56"/>
      <c r="D49" s="56"/>
      <c r="E49" s="56"/>
      <c r="F49" s="57"/>
      <c r="G49" s="57"/>
      <c r="H49" s="57"/>
      <c r="I49" s="19"/>
      <c r="J49" s="19"/>
      <c r="K49" s="29"/>
    </row>
    <row r="50" spans="1:14" ht="15.6" customHeight="1" thickBot="1" x14ac:dyDescent="0.25">
      <c r="A50" s="29"/>
      <c r="B50" s="157" t="s">
        <v>66</v>
      </c>
      <c r="C50" s="158"/>
      <c r="D50" s="158"/>
      <c r="E50" s="61"/>
      <c r="F50" s="62"/>
      <c r="G50" s="63">
        <v>287596428</v>
      </c>
      <c r="H50" s="64" t="s">
        <v>54</v>
      </c>
      <c r="I50" s="19"/>
      <c r="J50" s="19"/>
      <c r="K50" s="29" t="s">
        <v>67</v>
      </c>
      <c r="M50" s="8"/>
    </row>
    <row r="51" spans="1:14" ht="15.6" customHeight="1" thickBot="1" x14ac:dyDescent="0.25">
      <c r="A51" s="29"/>
      <c r="B51" s="157" t="s">
        <v>68</v>
      </c>
      <c r="C51" s="158"/>
      <c r="D51" s="158"/>
      <c r="E51" s="61"/>
      <c r="F51" s="62"/>
      <c r="G51" s="63">
        <f>'明細（オンバラ）'!E74</f>
        <v>328362500</v>
      </c>
      <c r="H51" s="64" t="s">
        <v>54</v>
      </c>
      <c r="I51" s="19"/>
      <c r="J51" s="19"/>
      <c r="K51" s="19"/>
    </row>
    <row r="52" spans="1:14" ht="15.6" customHeight="1" thickBot="1" x14ac:dyDescent="0.25">
      <c r="A52" s="29"/>
      <c r="B52" s="157" t="s">
        <v>69</v>
      </c>
      <c r="C52" s="158"/>
      <c r="D52" s="158"/>
      <c r="E52" s="61"/>
      <c r="F52" s="62"/>
      <c r="G52" s="63">
        <f>SUMIFS('明細（オンバラ）'!$E$11:$E$39,'明細（オンバラ）'!$D$11:$D$39,'明細（オンバラ）'!$D$72)</f>
        <v>273157919</v>
      </c>
      <c r="H52" s="64" t="s">
        <v>54</v>
      </c>
      <c r="I52" s="19"/>
      <c r="J52" s="19"/>
      <c r="K52" s="19"/>
    </row>
    <row r="53" spans="1:14" ht="23.25" customHeight="1" thickBot="1" x14ac:dyDescent="0.25">
      <c r="A53" s="29"/>
      <c r="B53" s="157" t="s">
        <v>70</v>
      </c>
      <c r="C53" s="158"/>
      <c r="D53" s="158"/>
      <c r="E53" s="61"/>
      <c r="F53" s="62"/>
      <c r="G53" s="63">
        <f>G50+G51-G52-G47-G48</f>
        <v>342793233</v>
      </c>
      <c r="H53" s="64"/>
      <c r="I53" s="19"/>
      <c r="J53" s="19"/>
      <c r="K53" s="19"/>
      <c r="M53" s="6" t="b">
        <f>ABS(G44-G53)&lt;200000</f>
        <v>1</v>
      </c>
    </row>
    <row r="54" spans="1:14" ht="15.6" customHeight="1" x14ac:dyDescent="0.2">
      <c r="A54" s="29"/>
      <c r="B54" s="56"/>
      <c r="C54" s="56"/>
      <c r="D54" s="56"/>
      <c r="E54" s="56"/>
      <c r="F54" s="57"/>
      <c r="G54" s="57"/>
      <c r="H54" s="57"/>
      <c r="I54" s="19"/>
      <c r="J54" s="19"/>
      <c r="K54" s="19"/>
      <c r="N54" s="6"/>
    </row>
    <row r="55" spans="1:14" ht="15.6" customHeight="1" x14ac:dyDescent="0.2">
      <c r="A55" s="56"/>
      <c r="B55" s="56"/>
      <c r="C55" s="56"/>
      <c r="D55" s="56"/>
      <c r="E55" s="56"/>
      <c r="F55" s="65" t="s">
        <v>7</v>
      </c>
      <c r="G55" s="57"/>
      <c r="H55" s="57"/>
      <c r="K55" s="6"/>
      <c r="N55" s="6"/>
    </row>
    <row r="56" spans="1:14" ht="15.6" customHeight="1" x14ac:dyDescent="0.2">
      <c r="A56" s="29"/>
      <c r="B56" s="56" t="s">
        <v>71</v>
      </c>
      <c r="C56" s="56"/>
      <c r="D56" s="56"/>
      <c r="E56" s="66"/>
      <c r="F56" s="67">
        <f>'RA表（オンバラ）'!H44+'RA表（オフバラ）'!H35</f>
        <v>332489898</v>
      </c>
      <c r="G56" s="57"/>
      <c r="H56" s="57"/>
      <c r="K56" s="6"/>
      <c r="N56" s="6"/>
    </row>
    <row r="57" spans="1:14" ht="15.6" customHeight="1" x14ac:dyDescent="0.2">
      <c r="A57" s="29"/>
      <c r="B57" s="56" t="s">
        <v>72</v>
      </c>
      <c r="C57" s="56"/>
      <c r="D57" s="56"/>
      <c r="E57" s="66"/>
      <c r="F57" s="67">
        <v>156381917</v>
      </c>
      <c r="G57" s="68"/>
      <c r="H57" s="68"/>
      <c r="J57" s="6" t="s">
        <v>73</v>
      </c>
      <c r="K57" s="6"/>
      <c r="N57" s="6"/>
    </row>
    <row r="58" spans="1:14" ht="15.6" customHeight="1" x14ac:dyDescent="0.2">
      <c r="A58" s="29"/>
      <c r="B58" s="56" t="s">
        <v>74</v>
      </c>
      <c r="C58" s="56"/>
      <c r="D58" s="56"/>
      <c r="E58" s="66"/>
      <c r="F58" s="67">
        <f>F57+G51-G52</f>
        <v>211586498</v>
      </c>
      <c r="G58" s="57"/>
      <c r="H58" s="57"/>
      <c r="I58" s="19"/>
      <c r="J58" s="19"/>
      <c r="K58" s="19"/>
      <c r="N58" s="6"/>
    </row>
    <row r="59" spans="1:14" ht="25.5" customHeight="1" x14ac:dyDescent="0.2">
      <c r="A59" s="29"/>
      <c r="B59" s="69" t="s">
        <v>75</v>
      </c>
      <c r="C59" s="69"/>
      <c r="D59" s="69"/>
      <c r="E59" s="70"/>
      <c r="F59" s="71">
        <f>F56/F58</f>
        <v>1.5714135880258295</v>
      </c>
      <c r="G59" s="20"/>
      <c r="H59" s="57"/>
      <c r="I59" s="19"/>
      <c r="J59" s="19"/>
      <c r="K59" s="19"/>
      <c r="N59" s="6"/>
    </row>
    <row r="60" spans="1:14" ht="25.5" customHeight="1" x14ac:dyDescent="0.15">
      <c r="A60" s="29"/>
      <c r="B60" s="69"/>
      <c r="C60" s="69"/>
      <c r="D60" s="69"/>
      <c r="E60" s="69"/>
      <c r="F60" s="72" t="s">
        <v>7</v>
      </c>
      <c r="G60" s="20"/>
      <c r="H60" s="57"/>
      <c r="I60" s="19"/>
      <c r="J60" s="19"/>
      <c r="K60" s="19"/>
      <c r="N60" s="6"/>
    </row>
    <row r="61" spans="1:14" ht="15.6" customHeight="1" x14ac:dyDescent="0.2">
      <c r="A61" s="29"/>
      <c r="B61" s="56" t="s">
        <v>76</v>
      </c>
      <c r="C61" s="56"/>
      <c r="D61" s="56"/>
      <c r="E61" s="66"/>
      <c r="F61" s="138">
        <v>1485011</v>
      </c>
      <c r="G61" s="57"/>
      <c r="H61" s="57"/>
      <c r="I61" s="19"/>
      <c r="J61" s="19"/>
      <c r="K61" s="19"/>
      <c r="N61" s="6"/>
    </row>
    <row r="62" spans="1:14" ht="21.75" customHeight="1" x14ac:dyDescent="0.2">
      <c r="A62" s="29"/>
      <c r="B62" s="56" t="s">
        <v>77</v>
      </c>
      <c r="C62" s="56"/>
      <c r="D62" s="56"/>
      <c r="E62" s="66"/>
      <c r="F62" s="73">
        <f>ROUNDDOWN(G47/F61,0)</f>
        <v>0</v>
      </c>
      <c r="G62" s="57"/>
      <c r="H62" s="57"/>
      <c r="I62" s="19"/>
      <c r="J62" s="19"/>
      <c r="K62" s="19"/>
      <c r="N62" s="6"/>
    </row>
    <row r="63" spans="1:14" ht="15.6" customHeight="1" x14ac:dyDescent="0.2">
      <c r="A63" s="8"/>
      <c r="B63" s="56"/>
      <c r="C63" s="56"/>
      <c r="D63" s="56"/>
      <c r="E63" s="56"/>
      <c r="F63" s="57"/>
      <c r="G63" s="57"/>
      <c r="H63" s="57"/>
      <c r="I63" s="19"/>
      <c r="J63" s="19"/>
      <c r="K63" s="29"/>
      <c r="N63" s="6"/>
    </row>
    <row r="64" spans="1:14" ht="41.1" customHeight="1" x14ac:dyDescent="0.2">
      <c r="A64" s="74">
        <v>1</v>
      </c>
      <c r="B64" s="170" t="s">
        <v>78</v>
      </c>
      <c r="C64" s="170"/>
      <c r="D64" s="170"/>
      <c r="E64" s="170"/>
      <c r="F64" s="170"/>
      <c r="G64" s="170"/>
      <c r="H64" s="170"/>
      <c r="I64" s="56"/>
      <c r="J64" s="19"/>
      <c r="K64" s="29" t="s">
        <v>176</v>
      </c>
      <c r="N64" s="6"/>
    </row>
    <row r="65" spans="1:14" ht="75.75" customHeight="1" x14ac:dyDescent="0.2">
      <c r="A65" s="74">
        <v>2</v>
      </c>
      <c r="B65" s="170" t="s">
        <v>79</v>
      </c>
      <c r="C65" s="170"/>
      <c r="D65" s="170"/>
      <c r="E65" s="170"/>
      <c r="F65" s="170"/>
      <c r="G65" s="170"/>
      <c r="H65" s="170"/>
      <c r="I65" s="56"/>
      <c r="J65" s="19"/>
      <c r="K65" s="29" t="s">
        <v>176</v>
      </c>
      <c r="N65" s="6"/>
    </row>
    <row r="66" spans="1:14" ht="24" customHeight="1" x14ac:dyDescent="0.2">
      <c r="A66" s="74">
        <v>3</v>
      </c>
      <c r="B66" s="170" t="s">
        <v>80</v>
      </c>
      <c r="C66" s="170"/>
      <c r="D66" s="170"/>
      <c r="E66" s="170"/>
      <c r="F66" s="170"/>
      <c r="G66" s="170"/>
      <c r="H66" s="170"/>
      <c r="I66" s="56"/>
      <c r="J66" s="19"/>
      <c r="K66" s="29"/>
      <c r="N66" s="6"/>
    </row>
    <row r="67" spans="1:14" ht="28.5" customHeight="1" x14ac:dyDescent="0.2">
      <c r="A67" s="74">
        <v>4</v>
      </c>
      <c r="B67" s="170" t="s">
        <v>81</v>
      </c>
      <c r="C67" s="170"/>
      <c r="D67" s="170"/>
      <c r="E67" s="170"/>
      <c r="F67" s="170"/>
      <c r="G67" s="170"/>
      <c r="H67" s="170"/>
      <c r="I67" s="56"/>
      <c r="J67" s="19"/>
      <c r="K67" s="29" t="s">
        <v>176</v>
      </c>
      <c r="N67" s="6"/>
    </row>
    <row r="68" spans="1:14" ht="12" customHeight="1" x14ac:dyDescent="0.2">
      <c r="A68" s="74">
        <v>5</v>
      </c>
      <c r="B68" s="170" t="s">
        <v>82</v>
      </c>
      <c r="C68" s="170"/>
      <c r="D68" s="170"/>
      <c r="E68" s="170"/>
      <c r="F68" s="170"/>
      <c r="G68" s="170"/>
      <c r="H68" s="170"/>
      <c r="I68" s="170"/>
      <c r="J68" s="19"/>
      <c r="K68" s="29" t="s">
        <v>176</v>
      </c>
      <c r="N68" s="6"/>
    </row>
    <row r="69" spans="1:14" ht="35.4" customHeight="1" x14ac:dyDescent="0.2">
      <c r="A69" s="74">
        <v>6</v>
      </c>
      <c r="B69" s="170" t="s">
        <v>83</v>
      </c>
      <c r="C69" s="170"/>
      <c r="D69" s="170"/>
      <c r="E69" s="170"/>
      <c r="F69" s="170"/>
      <c r="G69" s="170"/>
      <c r="H69" s="170"/>
      <c r="I69" s="170"/>
      <c r="J69" s="19"/>
      <c r="K69" s="29" t="s">
        <v>176</v>
      </c>
      <c r="N69" s="6"/>
    </row>
    <row r="70" spans="1:14" ht="18.600000000000001" customHeight="1" x14ac:dyDescent="0.2">
      <c r="A70" s="74">
        <v>7</v>
      </c>
      <c r="B70" s="170" t="s">
        <v>84</v>
      </c>
      <c r="C70" s="170"/>
      <c r="D70" s="170"/>
      <c r="E70" s="170"/>
      <c r="F70" s="170"/>
      <c r="G70" s="170"/>
      <c r="H70" s="170"/>
      <c r="I70" s="170"/>
      <c r="J70" s="19"/>
      <c r="K70" s="29" t="s">
        <v>176</v>
      </c>
      <c r="N70" s="6"/>
    </row>
    <row r="71" spans="1:14" ht="18" customHeight="1" x14ac:dyDescent="0.2">
      <c r="A71" s="74">
        <v>8</v>
      </c>
      <c r="B71" s="170" t="s">
        <v>85</v>
      </c>
      <c r="C71" s="170"/>
      <c r="D71" s="170"/>
      <c r="E71" s="170"/>
      <c r="F71" s="170"/>
      <c r="G71" s="170"/>
      <c r="H71" s="170"/>
      <c r="I71" s="170"/>
      <c r="J71" s="19"/>
      <c r="K71" s="29" t="s">
        <v>176</v>
      </c>
      <c r="N71" s="6"/>
    </row>
    <row r="72" spans="1:14" ht="18" customHeight="1" x14ac:dyDescent="0.2">
      <c r="A72" s="74">
        <v>9</v>
      </c>
      <c r="B72" s="170" t="s">
        <v>86</v>
      </c>
      <c r="C72" s="170"/>
      <c r="D72" s="170"/>
      <c r="E72" s="170"/>
      <c r="F72" s="170"/>
      <c r="G72" s="170"/>
      <c r="H72" s="170"/>
      <c r="I72" s="170"/>
      <c r="J72" s="19"/>
      <c r="K72" s="29" t="s">
        <v>176</v>
      </c>
    </row>
    <row r="73" spans="1:14" ht="33.75" customHeight="1" x14ac:dyDescent="0.2">
      <c r="A73" s="74">
        <v>10</v>
      </c>
      <c r="B73" s="170" t="s">
        <v>87</v>
      </c>
      <c r="C73" s="170"/>
      <c r="D73" s="170"/>
      <c r="E73" s="170"/>
      <c r="F73" s="170"/>
      <c r="G73" s="170"/>
      <c r="H73" s="170"/>
      <c r="I73" s="170"/>
      <c r="J73" s="19"/>
      <c r="K73" s="29" t="s">
        <v>176</v>
      </c>
    </row>
    <row r="74" spans="1:14" ht="18" customHeight="1" x14ac:dyDescent="0.2">
      <c r="A74" s="74">
        <v>11</v>
      </c>
      <c r="B74" s="170" t="s">
        <v>88</v>
      </c>
      <c r="C74" s="170"/>
      <c r="D74" s="170"/>
      <c r="E74" s="170"/>
      <c r="F74" s="170"/>
      <c r="G74" s="170"/>
      <c r="H74" s="170"/>
      <c r="I74" s="170"/>
      <c r="J74" s="19"/>
      <c r="K74" s="29" t="s">
        <v>176</v>
      </c>
    </row>
    <row r="75" spans="1:14" ht="18" customHeight="1" x14ac:dyDescent="0.2">
      <c r="A75" s="74">
        <v>12</v>
      </c>
      <c r="B75" s="170" t="s">
        <v>89</v>
      </c>
      <c r="C75" s="170"/>
      <c r="D75" s="170"/>
      <c r="E75" s="170"/>
      <c r="F75" s="170"/>
      <c r="G75" s="170"/>
      <c r="H75" s="170"/>
      <c r="I75" s="170"/>
      <c r="J75" s="19"/>
      <c r="K75" s="29" t="s">
        <v>176</v>
      </c>
    </row>
    <row r="76" spans="1:14" ht="18" customHeight="1" x14ac:dyDescent="0.2">
      <c r="A76" s="74">
        <v>13</v>
      </c>
      <c r="B76" s="170" t="s">
        <v>90</v>
      </c>
      <c r="C76" s="170"/>
      <c r="D76" s="170"/>
      <c r="E76" s="170"/>
      <c r="F76" s="170"/>
      <c r="G76" s="170"/>
      <c r="H76" s="170"/>
      <c r="I76" s="170"/>
      <c r="J76" s="19"/>
      <c r="K76" s="29" t="s">
        <v>176</v>
      </c>
    </row>
    <row r="77" spans="1:14" ht="15.6" customHeight="1" x14ac:dyDescent="0.2">
      <c r="A77" s="74"/>
      <c r="B77" s="170"/>
      <c r="C77" s="170"/>
      <c r="D77" s="170"/>
      <c r="E77" s="170"/>
      <c r="F77" s="170"/>
      <c r="G77" s="170"/>
      <c r="H77" s="170"/>
      <c r="I77" s="170"/>
      <c r="J77" s="19"/>
      <c r="K77" s="29"/>
    </row>
    <row r="78" spans="1:14" ht="15.6" customHeight="1" x14ac:dyDescent="0.2">
      <c r="A78" s="74"/>
      <c r="B78" s="170"/>
      <c r="C78" s="170"/>
      <c r="D78" s="170"/>
      <c r="E78" s="170"/>
      <c r="F78" s="170"/>
      <c r="G78" s="170"/>
      <c r="H78" s="170"/>
      <c r="I78" s="170"/>
      <c r="J78" s="19"/>
      <c r="K78" s="29"/>
    </row>
    <row r="79" spans="1:14" ht="15.6" customHeight="1" x14ac:dyDescent="0.2">
      <c r="A79" s="74"/>
      <c r="B79" s="170"/>
      <c r="C79" s="170"/>
      <c r="D79" s="170"/>
      <c r="E79" s="170"/>
      <c r="F79" s="170"/>
      <c r="G79" s="170"/>
      <c r="H79" s="170"/>
      <c r="I79" s="170"/>
      <c r="J79" s="19"/>
      <c r="K79" s="29"/>
    </row>
    <row r="80" spans="1:14" ht="15.6" customHeight="1" x14ac:dyDescent="0.2">
      <c r="A80" s="74"/>
      <c r="B80" s="170"/>
      <c r="C80" s="170"/>
      <c r="D80" s="170"/>
      <c r="E80" s="170"/>
      <c r="F80" s="170"/>
      <c r="G80" s="170"/>
      <c r="H80" s="170"/>
      <c r="I80" s="170"/>
      <c r="J80" s="19"/>
      <c r="K80" s="29"/>
    </row>
    <row r="81" spans="2:11" ht="24" customHeight="1" x14ac:dyDescent="0.2">
      <c r="B81" s="19"/>
      <c r="C81" s="19"/>
      <c r="D81" s="19"/>
      <c r="E81" s="19"/>
      <c r="F81" s="75"/>
      <c r="G81" s="19"/>
      <c r="H81" s="76"/>
      <c r="I81" s="19"/>
      <c r="J81" s="19"/>
      <c r="K81" s="29"/>
    </row>
  </sheetData>
  <protectedRanges>
    <protectedRange password="CC7D" sqref="G13:H28 G30:H34 A64:H66 G37:H43 B67:H75 A67:A76" name="入力1"/>
    <protectedRange password="CC7D" sqref="G47:H48 G50:H52" name="入力1_1"/>
    <protectedRange password="CC7D" sqref="C5:F5" name="入力1_3"/>
    <protectedRange password="CC7D" sqref="C3:F4" name="入力1_2_1"/>
  </protectedRanges>
  <mergeCells count="37">
    <mergeCell ref="B80:I80"/>
    <mergeCell ref="B74:I74"/>
    <mergeCell ref="B75:I75"/>
    <mergeCell ref="B76:I76"/>
    <mergeCell ref="B77:I77"/>
    <mergeCell ref="B78:I78"/>
    <mergeCell ref="B79:I79"/>
    <mergeCell ref="B73:I73"/>
    <mergeCell ref="B52:D52"/>
    <mergeCell ref="B53:D53"/>
    <mergeCell ref="B64:H64"/>
    <mergeCell ref="B65:H65"/>
    <mergeCell ref="B66:H66"/>
    <mergeCell ref="B67:H67"/>
    <mergeCell ref="B68:I68"/>
    <mergeCell ref="B69:I69"/>
    <mergeCell ref="B70:I70"/>
    <mergeCell ref="B71:I71"/>
    <mergeCell ref="B72:I72"/>
    <mergeCell ref="B51:D51"/>
    <mergeCell ref="B36:D36"/>
    <mergeCell ref="B37:D37"/>
    <mergeCell ref="B38:D38"/>
    <mergeCell ref="B39:D39"/>
    <mergeCell ref="B40:D40"/>
    <mergeCell ref="B41:D41"/>
    <mergeCell ref="B42:D42"/>
    <mergeCell ref="B43:D43"/>
    <mergeCell ref="B47:D47"/>
    <mergeCell ref="B48:D48"/>
    <mergeCell ref="B50:D50"/>
    <mergeCell ref="C3:F3"/>
    <mergeCell ref="C4:F4"/>
    <mergeCell ref="C5:F5"/>
    <mergeCell ref="A11:A12"/>
    <mergeCell ref="B11:D12"/>
    <mergeCell ref="E11:E12"/>
  </mergeCells>
  <phoneticPr fontId="3"/>
  <printOptions horizontalCentered="1"/>
  <pageMargins left="0.39370078740157483" right="0.39370078740157483" top="0.78740157480314965" bottom="0.39370078740157483" header="0.19685039370078741" footer="0"/>
  <pageSetup paperSize="9" scale="53" fitToHeight="2" orientation="portrait" cellComments="asDisplayed" verticalDpi="300"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unitList">
              <controlPr defaultSize="0" autoLine="0" autoPict="0">
                <anchor moveWithCells="1">
                  <from>
                    <xdr:col>2</xdr:col>
                    <xdr:colOff>335280</xdr:colOff>
                    <xdr:row>0</xdr:row>
                    <xdr:rowOff>0</xdr:rowOff>
                  </from>
                  <to>
                    <xdr:col>2</xdr:col>
                    <xdr:colOff>563880</xdr:colOff>
                    <xdr:row>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8707-3077-4D34-AC3E-6BE4B87B14A2}">
  <sheetPr>
    <tabColor theme="9" tint="0.79998168889431442"/>
  </sheetPr>
  <dimension ref="A1:M47"/>
  <sheetViews>
    <sheetView workbookViewId="0">
      <selection activeCell="I49" sqref="I49"/>
    </sheetView>
  </sheetViews>
  <sheetFormatPr defaultColWidth="4.44140625" defaultRowHeight="24" customHeight="1" x14ac:dyDescent="0.2"/>
  <cols>
    <col min="1" max="1" width="7.109375" style="19" customWidth="1"/>
    <col min="2" max="2" width="11.109375" style="19" customWidth="1"/>
    <col min="3" max="3" width="37.44140625" style="19" customWidth="1"/>
    <col min="4" max="5" width="16.109375" style="19" customWidth="1"/>
    <col min="6" max="6" width="18.88671875" style="19" customWidth="1"/>
    <col min="7" max="7" width="16.109375" style="19" customWidth="1"/>
    <col min="8" max="8" width="16.109375" style="76" customWidth="1"/>
    <col min="9" max="9" width="0.44140625" style="19" customWidth="1"/>
    <col min="10" max="10" width="4.44140625" style="19"/>
    <col min="11" max="11" width="9.88671875" style="19" customWidth="1"/>
    <col min="12" max="16384" width="4.44140625" style="19"/>
  </cols>
  <sheetData>
    <row r="1" spans="1:13" ht="22.5" customHeight="1" x14ac:dyDescent="0.2">
      <c r="A1" s="78" t="s">
        <v>91</v>
      </c>
      <c r="B1" s="79"/>
      <c r="C1" s="79"/>
      <c r="D1" s="79"/>
      <c r="E1" s="80"/>
      <c r="F1" s="79"/>
      <c r="G1" s="79"/>
      <c r="H1" s="81"/>
    </row>
    <row r="2" spans="1:13" s="23" customFormat="1" ht="22.5" customHeight="1" thickBot="1" x14ac:dyDescent="0.25">
      <c r="A2" s="19"/>
      <c r="B2" s="19"/>
      <c r="C2" s="19"/>
      <c r="D2" s="19"/>
      <c r="E2" s="20"/>
      <c r="F2" s="81"/>
      <c r="G2" s="81"/>
      <c r="H2" s="81"/>
      <c r="I2" s="81"/>
      <c r="J2" s="81"/>
    </row>
    <row r="3" spans="1:13" s="23" customFormat="1" ht="22.5" customHeight="1" thickBot="1" x14ac:dyDescent="0.25">
      <c r="A3" s="19"/>
      <c r="B3" s="82" t="s">
        <v>92</v>
      </c>
      <c r="C3" s="171" t="str">
        <f>'RA表（オンバラ）'!C3</f>
        <v>三菱地所物流リート投資法人</v>
      </c>
      <c r="D3" s="172"/>
      <c r="E3" s="173"/>
      <c r="F3" s="81"/>
      <c r="G3" s="81"/>
      <c r="H3" s="81"/>
      <c r="I3" s="81"/>
      <c r="J3" s="81"/>
    </row>
    <row r="4" spans="1:13" s="23" customFormat="1" ht="22.5" customHeight="1" thickBot="1" x14ac:dyDescent="0.25">
      <c r="A4" s="19"/>
      <c r="B4" s="83" t="s">
        <v>93</v>
      </c>
      <c r="C4" s="174">
        <f>'RA表（オンバラ）'!C5</f>
        <v>45900</v>
      </c>
      <c r="D4" s="175"/>
      <c r="E4" s="176"/>
      <c r="F4" s="81"/>
      <c r="G4" s="81"/>
      <c r="H4" s="81"/>
      <c r="I4" s="81"/>
      <c r="J4" s="81"/>
    </row>
    <row r="5" spans="1:13" s="23" customFormat="1" ht="22.5" customHeight="1" x14ac:dyDescent="0.2">
      <c r="A5" s="19"/>
      <c r="B5" s="19"/>
      <c r="C5" s="19"/>
      <c r="D5" s="19"/>
      <c r="E5" s="20"/>
      <c r="F5" s="81"/>
      <c r="G5" s="81"/>
      <c r="H5" s="81"/>
      <c r="I5" s="81"/>
      <c r="J5" s="81"/>
    </row>
    <row r="6" spans="1:13" s="23" customFormat="1" ht="22.5" customHeight="1" x14ac:dyDescent="0.2">
      <c r="A6" s="19"/>
      <c r="B6" s="19"/>
      <c r="C6" s="19"/>
      <c r="D6" s="19"/>
      <c r="E6" s="19"/>
      <c r="F6" s="81"/>
      <c r="G6" s="81"/>
      <c r="H6" s="81"/>
      <c r="I6" s="81"/>
      <c r="J6" s="81"/>
    </row>
    <row r="7" spans="1:13" s="23" customFormat="1" ht="22.5" customHeight="1" x14ac:dyDescent="0.2">
      <c r="A7" s="19"/>
      <c r="B7" s="19"/>
      <c r="C7" s="19"/>
      <c r="D7" s="19"/>
      <c r="E7" s="21"/>
      <c r="F7" s="81"/>
      <c r="G7" s="81"/>
      <c r="H7" s="81"/>
      <c r="I7" s="81"/>
      <c r="J7" s="81"/>
    </row>
    <row r="8" spans="1:13" s="23" customFormat="1" ht="22.5" customHeight="1" x14ac:dyDescent="0.2">
      <c r="A8" s="19"/>
      <c r="B8" s="19"/>
      <c r="C8" s="19"/>
      <c r="D8" s="19"/>
      <c r="E8" s="21"/>
      <c r="F8" s="81"/>
      <c r="G8" s="81"/>
      <c r="H8" s="81"/>
      <c r="I8" s="81"/>
      <c r="J8" s="81"/>
    </row>
    <row r="9" spans="1:13" s="23" customFormat="1" ht="22.5" customHeight="1" thickBot="1" x14ac:dyDescent="0.25">
      <c r="A9" s="19" t="s">
        <v>94</v>
      </c>
      <c r="B9" s="19"/>
      <c r="C9" s="19"/>
      <c r="D9" s="19"/>
      <c r="E9" s="20"/>
      <c r="F9" s="19"/>
      <c r="G9" s="19"/>
      <c r="H9" s="25" t="s">
        <v>7</v>
      </c>
      <c r="I9" s="19"/>
      <c r="J9" s="19"/>
    </row>
    <row r="10" spans="1:13" ht="22.5" customHeight="1" x14ac:dyDescent="0.2">
      <c r="A10" s="148" t="s">
        <v>8</v>
      </c>
      <c r="B10" s="150" t="s">
        <v>9</v>
      </c>
      <c r="C10" s="151"/>
      <c r="D10" s="152"/>
      <c r="E10" s="155" t="s">
        <v>95</v>
      </c>
      <c r="F10" s="27"/>
      <c r="G10" s="27"/>
      <c r="H10" s="28"/>
    </row>
    <row r="11" spans="1:13" ht="36.9" customHeight="1" thickBot="1" x14ac:dyDescent="0.25">
      <c r="A11" s="149"/>
      <c r="B11" s="153"/>
      <c r="C11" s="154"/>
      <c r="D11" s="154"/>
      <c r="E11" s="156"/>
      <c r="F11" s="31" t="s">
        <v>96</v>
      </c>
      <c r="G11" s="84" t="s">
        <v>97</v>
      </c>
      <c r="H11" s="32" t="s">
        <v>98</v>
      </c>
      <c r="K11" s="19" t="s">
        <v>15</v>
      </c>
    </row>
    <row r="12" spans="1:13" ht="27" customHeight="1" thickTop="1" x14ac:dyDescent="0.2">
      <c r="A12" s="33">
        <v>1</v>
      </c>
      <c r="B12" s="177" t="s">
        <v>99</v>
      </c>
      <c r="C12" s="178"/>
      <c r="D12" s="179"/>
      <c r="E12" s="36">
        <v>10</v>
      </c>
      <c r="F12" s="127">
        <f>SUMIFS('明細（オフバラ）'!E:E,'明細（オフバラ）'!N:N,K12)</f>
        <v>0</v>
      </c>
      <c r="G12" s="128">
        <f>SUMIFS('明細（オフバラ）'!H:H,'明細（オフバラ）'!N:N,K12)</f>
        <v>0</v>
      </c>
      <c r="H12" s="129">
        <f>SUMIFS('明細（オフバラ）'!G:G,'明細（オフバラ）'!N:N,K12)</f>
        <v>0</v>
      </c>
      <c r="I12" s="19" t="str">
        <f t="shared" ref="I12:I34" si="0">IFERROR(H12/$F$35*100,"")</f>
        <v/>
      </c>
      <c r="K12" s="19">
        <v>1000101</v>
      </c>
    </row>
    <row r="13" spans="1:13" ht="26.25" customHeight="1" x14ac:dyDescent="0.2">
      <c r="A13" s="38">
        <v>2</v>
      </c>
      <c r="B13" s="39" t="s">
        <v>100</v>
      </c>
      <c r="C13" s="39"/>
      <c r="D13" s="40"/>
      <c r="E13" s="41">
        <v>20</v>
      </c>
      <c r="F13" s="127">
        <f>SUMIFS('明細（オフバラ）'!E:E,'明細（オフバラ）'!N:N,K13)</f>
        <v>0</v>
      </c>
      <c r="G13" s="128">
        <f>SUMIFS('明細（オフバラ）'!H:H,'明細（オフバラ）'!N:N,K13)</f>
        <v>0</v>
      </c>
      <c r="H13" s="130">
        <f>SUMIFS('明細（オフバラ）'!G:G,'明細（オフバラ）'!N:N,K13)</f>
        <v>0</v>
      </c>
      <c r="I13" s="19" t="str">
        <f t="shared" si="0"/>
        <v/>
      </c>
      <c r="K13" s="19">
        <v>2000101</v>
      </c>
    </row>
    <row r="14" spans="1:13" ht="26.25" customHeight="1" x14ac:dyDescent="0.2">
      <c r="A14" s="38">
        <v>3</v>
      </c>
      <c r="B14" s="39" t="s">
        <v>101</v>
      </c>
      <c r="C14" s="39"/>
      <c r="D14" s="40"/>
      <c r="E14" s="41">
        <v>40</v>
      </c>
      <c r="F14" s="127">
        <f>SUMIFS('明細（オフバラ）'!E:E,'明細（オフバラ）'!N:N,K14)</f>
        <v>0</v>
      </c>
      <c r="G14" s="128">
        <f>SUMIFS('明細（オフバラ）'!H:H,'明細（オフバラ）'!N:N,K14)</f>
        <v>0</v>
      </c>
      <c r="H14" s="130">
        <f>SUMIFS('明細（オフバラ）'!G:G,'明細（オフバラ）'!N:N,K14)</f>
        <v>0</v>
      </c>
      <c r="I14" s="19" t="str">
        <f t="shared" si="0"/>
        <v/>
      </c>
      <c r="K14" s="19">
        <v>3000101</v>
      </c>
    </row>
    <row r="15" spans="1:13" ht="26.25" customHeight="1" x14ac:dyDescent="0.2">
      <c r="A15" s="38">
        <v>4</v>
      </c>
      <c r="B15" s="39" t="s">
        <v>102</v>
      </c>
      <c r="C15" s="39"/>
      <c r="D15" s="40"/>
      <c r="E15" s="41">
        <v>50</v>
      </c>
      <c r="F15" s="127">
        <f>SUMIFS('明細（オフバラ）'!E:E,'明細（オフバラ）'!N:N,K15)</f>
        <v>0</v>
      </c>
      <c r="G15" s="128">
        <f>SUMIFS('明細（オフバラ）'!H:H,'明細（オフバラ）'!N:N,K15)</f>
        <v>0</v>
      </c>
      <c r="H15" s="130">
        <f>SUMIFS('明細（オフバラ）'!G:G,'明細（オフバラ）'!N:N,K15)</f>
        <v>0</v>
      </c>
      <c r="I15" s="19" t="str">
        <f t="shared" si="0"/>
        <v/>
      </c>
      <c r="K15" s="19">
        <v>4000101</v>
      </c>
      <c r="M15" s="57"/>
    </row>
    <row r="16" spans="1:13" ht="26.25" customHeight="1" x14ac:dyDescent="0.2">
      <c r="A16" s="38">
        <v>5</v>
      </c>
      <c r="B16" s="39" t="s">
        <v>103</v>
      </c>
      <c r="C16" s="39"/>
      <c r="D16" s="40"/>
      <c r="E16" s="41">
        <v>50</v>
      </c>
      <c r="F16" s="127">
        <f>SUMIFS('明細（オフバラ）'!E:E,'明細（オフバラ）'!N:N,K16)</f>
        <v>0</v>
      </c>
      <c r="G16" s="128">
        <f>SUMIFS('明細（オフバラ）'!H:H,'明細（オフバラ）'!N:N,K16)</f>
        <v>0</v>
      </c>
      <c r="H16" s="130">
        <f>SUMIFS('明細（オフバラ）'!G:G,'明細（オフバラ）'!N:N,K16)</f>
        <v>0</v>
      </c>
      <c r="I16" s="19" t="str">
        <f t="shared" si="0"/>
        <v/>
      </c>
      <c r="K16" s="19">
        <v>5000101</v>
      </c>
    </row>
    <row r="17" spans="1:11" ht="26.25" customHeight="1" x14ac:dyDescent="0.2">
      <c r="A17" s="85">
        <v>6</v>
      </c>
      <c r="B17" s="39" t="s">
        <v>104</v>
      </c>
      <c r="C17" s="39"/>
      <c r="D17" s="40"/>
      <c r="E17" s="41">
        <v>100</v>
      </c>
      <c r="F17" s="127">
        <f>SUMIFS('明細（オフバラ）'!E:E,'明細（オフバラ）'!N:N,K17)</f>
        <v>0</v>
      </c>
      <c r="G17" s="128">
        <f>SUMIFS('明細（オフバラ）'!H:H,'明細（オフバラ）'!N:N,K17)</f>
        <v>0</v>
      </c>
      <c r="H17" s="130">
        <f>SUMIFS('明細（オフバラ）'!G:G,'明細（オフバラ）'!N:N,K17)</f>
        <v>0</v>
      </c>
      <c r="I17" s="19" t="str">
        <f t="shared" si="0"/>
        <v/>
      </c>
      <c r="K17" s="19">
        <v>6000101</v>
      </c>
    </row>
    <row r="18" spans="1:11" ht="36" customHeight="1" x14ac:dyDescent="0.2">
      <c r="A18" s="38">
        <v>7</v>
      </c>
      <c r="B18" s="162" t="s">
        <v>105</v>
      </c>
      <c r="C18" s="163"/>
      <c r="D18" s="180"/>
      <c r="E18" s="41">
        <v>100</v>
      </c>
      <c r="F18" s="127">
        <f>SUMIFS('明細（オフバラ）'!E:E,'明細（オフバラ）'!N:N,K18)</f>
        <v>0</v>
      </c>
      <c r="G18" s="128">
        <f>SUMIFS('明細（オフバラ）'!H:H,'明細（オフバラ）'!N:N,K18)</f>
        <v>0</v>
      </c>
      <c r="H18" s="130">
        <f>SUMIFS('明細（オフバラ）'!G:G,'明細（オフバラ）'!N:N,K18)</f>
        <v>0</v>
      </c>
      <c r="I18" s="19" t="str">
        <f t="shared" si="0"/>
        <v/>
      </c>
      <c r="K18" s="19">
        <v>7000101</v>
      </c>
    </row>
    <row r="19" spans="1:11" ht="26.25" customHeight="1" x14ac:dyDescent="0.2">
      <c r="A19" s="38">
        <v>8</v>
      </c>
      <c r="B19" s="39" t="s">
        <v>106</v>
      </c>
      <c r="C19" s="39"/>
      <c r="D19" s="40"/>
      <c r="E19" s="41">
        <v>100</v>
      </c>
      <c r="F19" s="127">
        <f>SUMIFS('明細（オフバラ）'!E:E,'明細（オフバラ）'!N:N,K19)</f>
        <v>0</v>
      </c>
      <c r="G19" s="128">
        <f>SUMIFS('明細（オフバラ）'!H:H,'明細（オフバラ）'!N:N,K19)</f>
        <v>0</v>
      </c>
      <c r="H19" s="130">
        <f>SUMIFS('明細（オフバラ）'!G:G,'明細（オフバラ）'!N:N,K19)</f>
        <v>0</v>
      </c>
      <c r="I19" s="19" t="str">
        <f t="shared" si="0"/>
        <v/>
      </c>
      <c r="K19" s="19">
        <v>8000101</v>
      </c>
    </row>
    <row r="20" spans="1:11" ht="26.25" customHeight="1" x14ac:dyDescent="0.2">
      <c r="A20" s="43">
        <v>9</v>
      </c>
      <c r="B20" s="39" t="s">
        <v>107</v>
      </c>
      <c r="C20" s="39"/>
      <c r="D20" s="40"/>
      <c r="E20" s="41">
        <v>100</v>
      </c>
      <c r="F20" s="127">
        <f>SUMIFS('明細（オフバラ）'!E:E,'明細（オフバラ）'!N:N,K20)</f>
        <v>0</v>
      </c>
      <c r="G20" s="128">
        <f>SUMIFS('明細（オフバラ）'!H:H,'明細（オフバラ）'!N:N,K20)</f>
        <v>0</v>
      </c>
      <c r="H20" s="130">
        <f>SUMIFS('明細（オフバラ）'!G:G,'明細（オフバラ）'!N:N,K20)</f>
        <v>0</v>
      </c>
      <c r="I20" s="19" t="str">
        <f t="shared" si="0"/>
        <v/>
      </c>
      <c r="K20" s="19">
        <v>9000101</v>
      </c>
    </row>
    <row r="21" spans="1:11" ht="26.25" customHeight="1" x14ac:dyDescent="0.2">
      <c r="A21" s="42">
        <v>10</v>
      </c>
      <c r="B21" s="162" t="s">
        <v>108</v>
      </c>
      <c r="C21" s="163"/>
      <c r="D21" s="180"/>
      <c r="E21" s="41">
        <v>100</v>
      </c>
      <c r="F21" s="127">
        <f>SUMIFS('明細（オフバラ）'!E:E,'明細（オフバラ）'!N:N,K21)</f>
        <v>0</v>
      </c>
      <c r="G21" s="128">
        <f>SUMIFS('明細（オフバラ）'!H:H,'明細（オフバラ）'!N:N,K21)</f>
        <v>0</v>
      </c>
      <c r="H21" s="130">
        <f>SUMIFS('明細（オフバラ）'!G:G,'明細（オフバラ）'!N:N,K21)</f>
        <v>0</v>
      </c>
      <c r="I21" s="19" t="str">
        <f t="shared" si="0"/>
        <v/>
      </c>
      <c r="K21" s="19">
        <v>100001</v>
      </c>
    </row>
    <row r="22" spans="1:11" ht="26.25" customHeight="1" x14ac:dyDescent="0.2">
      <c r="A22" s="42">
        <v>11</v>
      </c>
      <c r="B22" s="39" t="s">
        <v>109</v>
      </c>
      <c r="C22" s="39"/>
      <c r="D22" s="40"/>
      <c r="E22" s="41" t="s">
        <v>54</v>
      </c>
      <c r="F22" s="131">
        <f>SUMIFS('明細（オフバラ）'!E:E,'明細（オフバラ）'!N:N,K22)</f>
        <v>0</v>
      </c>
      <c r="G22" s="128">
        <f>SUMIFS('明細（オフバラ）'!H:H,'明細（オフバラ）'!N:N,K22)</f>
        <v>0</v>
      </c>
      <c r="H22" s="130">
        <f>SUMIFS('明細（オフバラ）'!G:G,'明細（オフバラ）'!N:N,K22)</f>
        <v>0</v>
      </c>
      <c r="I22" s="19" t="str">
        <f t="shared" si="0"/>
        <v/>
      </c>
      <c r="K22" s="19">
        <v>110001</v>
      </c>
    </row>
    <row r="23" spans="1:11" ht="26.25" customHeight="1" x14ac:dyDescent="0.2">
      <c r="A23" s="86" t="s">
        <v>110</v>
      </c>
      <c r="B23" s="39" t="s">
        <v>111</v>
      </c>
      <c r="C23" s="39"/>
      <c r="D23" s="40"/>
      <c r="E23" s="41" t="s">
        <v>54</v>
      </c>
      <c r="F23" s="127">
        <f>SUMIFS('明細（オフバラ）'!E:E,'明細（オフバラ）'!N:N,K23)</f>
        <v>0</v>
      </c>
      <c r="G23" s="128">
        <f>SUMIFS('明細（オフバラ）'!H:H,'明細（オフバラ）'!N:N,K23)</f>
        <v>0</v>
      </c>
      <c r="H23" s="130">
        <f>SUMIFS('明細（オフバラ）'!G:G,'明細（オフバラ）'!N:N,K23)</f>
        <v>0</v>
      </c>
      <c r="I23" s="19" t="str">
        <f t="shared" si="0"/>
        <v/>
      </c>
      <c r="K23" s="19">
        <v>110002</v>
      </c>
    </row>
    <row r="24" spans="1:11" ht="26.25" customHeight="1" x14ac:dyDescent="0.2">
      <c r="A24" s="86" t="s">
        <v>112</v>
      </c>
      <c r="B24" s="39" t="s">
        <v>113</v>
      </c>
      <c r="C24" s="39"/>
      <c r="D24" s="40"/>
      <c r="E24" s="41" t="s">
        <v>54</v>
      </c>
      <c r="F24" s="127">
        <f>SUMIFS('明細（オフバラ）'!E:E,'明細（オフバラ）'!N:N,K24)</f>
        <v>0</v>
      </c>
      <c r="G24" s="128">
        <f>SUMIFS('明細（オフバラ）'!H:H,'明細（オフバラ）'!N:N,K24)</f>
        <v>0</v>
      </c>
      <c r="H24" s="130">
        <f>SUMIFS('明細（オフバラ）'!G:G,'明細（オフバラ）'!N:N,K24)</f>
        <v>0</v>
      </c>
      <c r="I24" s="19" t="str">
        <f t="shared" si="0"/>
        <v/>
      </c>
      <c r="K24" s="19">
        <v>110003</v>
      </c>
    </row>
    <row r="25" spans="1:11" ht="26.25" customHeight="1" x14ac:dyDescent="0.2">
      <c r="A25" s="86" t="s">
        <v>114</v>
      </c>
      <c r="B25" s="39" t="s">
        <v>115</v>
      </c>
      <c r="C25" s="39"/>
      <c r="D25" s="40"/>
      <c r="E25" s="41" t="s">
        <v>54</v>
      </c>
      <c r="F25" s="127">
        <f>SUMIFS('明細（オフバラ）'!E:E,'明細（オフバラ）'!N:N,K25)</f>
        <v>0</v>
      </c>
      <c r="G25" s="128">
        <f>SUMIFS('明細（オフバラ）'!H:H,'明細（オフバラ）'!N:N,K25)</f>
        <v>0</v>
      </c>
      <c r="H25" s="130">
        <f>SUMIFS('明細（オフバラ）'!G:G,'明細（オフバラ）'!N:N,K25)</f>
        <v>0</v>
      </c>
      <c r="I25" s="19" t="str">
        <f t="shared" si="0"/>
        <v/>
      </c>
      <c r="K25" s="19">
        <v>110004</v>
      </c>
    </row>
    <row r="26" spans="1:11" ht="26.25" customHeight="1" x14ac:dyDescent="0.2">
      <c r="A26" s="86" t="s">
        <v>116</v>
      </c>
      <c r="B26" s="39" t="s">
        <v>117</v>
      </c>
      <c r="C26" s="39"/>
      <c r="D26" s="40"/>
      <c r="E26" s="41" t="s">
        <v>54</v>
      </c>
      <c r="F26" s="127">
        <f>SUMIFS('明細（オフバラ）'!E:E,'明細（オフバラ）'!N:N,K26)</f>
        <v>0</v>
      </c>
      <c r="G26" s="128">
        <f>SUMIFS('明細（オフバラ）'!H:H,'明細（オフバラ）'!N:N,K26)</f>
        <v>0</v>
      </c>
      <c r="H26" s="130">
        <f>SUMIFS('明細（オフバラ）'!G:G,'明細（オフバラ）'!N:N,K26)</f>
        <v>0</v>
      </c>
      <c r="I26" s="19" t="str">
        <f t="shared" si="0"/>
        <v/>
      </c>
      <c r="K26" s="19">
        <v>110005</v>
      </c>
    </row>
    <row r="27" spans="1:11" ht="26.25" customHeight="1" x14ac:dyDescent="0.2">
      <c r="A27" s="86" t="s">
        <v>118</v>
      </c>
      <c r="B27" s="39" t="s">
        <v>119</v>
      </c>
      <c r="C27" s="39"/>
      <c r="D27" s="40"/>
      <c r="E27" s="41" t="s">
        <v>49</v>
      </c>
      <c r="F27" s="127">
        <f>SUMIFS('明細（オフバラ）'!E:E,'明細（オフバラ）'!N:N,K27)</f>
        <v>0</v>
      </c>
      <c r="G27" s="128">
        <f>SUMIFS('明細（オフバラ）'!H:H,'明細（オフバラ）'!N:N,K27)</f>
        <v>0</v>
      </c>
      <c r="H27" s="130">
        <f>SUMIFS('明細（オフバラ）'!G:G,'明細（オフバラ）'!N:N,K27)</f>
        <v>0</v>
      </c>
      <c r="I27" s="19" t="str">
        <f t="shared" si="0"/>
        <v/>
      </c>
      <c r="K27" s="19">
        <v>110006</v>
      </c>
    </row>
    <row r="28" spans="1:11" ht="26.25" customHeight="1" x14ac:dyDescent="0.2">
      <c r="A28" s="86" t="s">
        <v>120</v>
      </c>
      <c r="B28" s="39" t="s">
        <v>121</v>
      </c>
      <c r="C28" s="39"/>
      <c r="D28" s="40"/>
      <c r="E28" s="41" t="s">
        <v>49</v>
      </c>
      <c r="F28" s="127">
        <f>SUMIFS('明細（オフバラ）'!E:E,'明細（オフバラ）'!N:N,K28)</f>
        <v>0</v>
      </c>
      <c r="G28" s="128">
        <f>SUMIFS('明細（オフバラ）'!H:H,'明細（オフバラ）'!N:N,K28)</f>
        <v>0</v>
      </c>
      <c r="H28" s="130">
        <f>SUMIFS('明細（オフバラ）'!G:G,'明細（オフバラ）'!N:N,K28)</f>
        <v>0</v>
      </c>
      <c r="I28" s="19" t="str">
        <f t="shared" si="0"/>
        <v/>
      </c>
      <c r="K28" s="19">
        <v>110007</v>
      </c>
    </row>
    <row r="29" spans="1:11" ht="26.25" customHeight="1" x14ac:dyDescent="0.2">
      <c r="A29" s="86" t="s">
        <v>122</v>
      </c>
      <c r="B29" s="162" t="s">
        <v>123</v>
      </c>
      <c r="C29" s="163"/>
      <c r="D29" s="180"/>
      <c r="E29" s="41" t="s">
        <v>49</v>
      </c>
      <c r="F29" s="127">
        <f>SUMIFS('明細（オフバラ）'!E:E,'明細（オフバラ）'!N:N,K29)</f>
        <v>0</v>
      </c>
      <c r="G29" s="128">
        <f>SUMIFS('明細（オフバラ）'!H:H,'明細（オフバラ）'!N:N,K29)</f>
        <v>0</v>
      </c>
      <c r="H29" s="130">
        <f>SUMIFS('明細（オフバラ）'!G:G,'明細（オフバラ）'!N:N,K29)</f>
        <v>0</v>
      </c>
      <c r="I29" s="19" t="str">
        <f t="shared" si="0"/>
        <v/>
      </c>
      <c r="K29" s="19">
        <v>110008</v>
      </c>
    </row>
    <row r="30" spans="1:11" ht="26.25" customHeight="1" x14ac:dyDescent="0.2">
      <c r="A30" s="159" t="s">
        <v>124</v>
      </c>
      <c r="B30" s="160"/>
      <c r="C30" s="160"/>
      <c r="D30" s="161"/>
      <c r="E30" s="41" t="s">
        <v>54</v>
      </c>
      <c r="F30" s="127">
        <f>SUMIFS('明細（オフバラ）'!E:E,'明細（オフバラ）'!N:N,K30)</f>
        <v>0</v>
      </c>
      <c r="G30" s="128">
        <f>SUMIFS('明細（オフバラ）'!H:H,'明細（オフバラ）'!N:N,K30)</f>
        <v>0</v>
      </c>
      <c r="H30" s="130">
        <f>SUMIFS('明細（オフバラ）'!G:G,'明細（オフバラ）'!N:N,K30)</f>
        <v>0</v>
      </c>
      <c r="I30" s="19" t="str">
        <f t="shared" si="0"/>
        <v/>
      </c>
      <c r="K30" s="19">
        <v>111111</v>
      </c>
    </row>
    <row r="31" spans="1:11" ht="26.25" customHeight="1" x14ac:dyDescent="0.2">
      <c r="A31" s="38">
        <v>12</v>
      </c>
      <c r="B31" s="39" t="s">
        <v>125</v>
      </c>
      <c r="C31" s="39"/>
      <c r="D31" s="40"/>
      <c r="E31" s="41" t="s">
        <v>54</v>
      </c>
      <c r="F31" s="127">
        <f>SUMIFS('明細（オフバラ）'!E:E,'明細（オフバラ）'!N:N,K31)</f>
        <v>0</v>
      </c>
      <c r="G31" s="128">
        <f>SUMIFS('明細（オフバラ）'!H:H,'明細（オフバラ）'!N:N,K31)</f>
        <v>0</v>
      </c>
      <c r="H31" s="130">
        <f>SUMIFS('明細（オフバラ）'!G:G,'明細（オフバラ）'!N:N,K31)</f>
        <v>0</v>
      </c>
      <c r="I31" s="19" t="str">
        <f t="shared" si="0"/>
        <v/>
      </c>
      <c r="K31" s="19">
        <v>120001</v>
      </c>
    </row>
    <row r="32" spans="1:11" ht="26.25" customHeight="1" x14ac:dyDescent="0.2">
      <c r="A32" s="38">
        <v>13</v>
      </c>
      <c r="B32" s="39" t="s">
        <v>126</v>
      </c>
      <c r="C32" s="39"/>
      <c r="D32" s="40"/>
      <c r="E32" s="41" t="s">
        <v>54</v>
      </c>
      <c r="F32" s="127">
        <f>SUMIFS('明細（オフバラ）'!E:E,'明細（オフバラ）'!N:N,K32)</f>
        <v>0</v>
      </c>
      <c r="G32" s="128">
        <f>SUMIFS('明細（オフバラ）'!H:H,'明細（オフバラ）'!N:N,K32)</f>
        <v>0</v>
      </c>
      <c r="H32" s="130">
        <f>SUMIFS('明細（オフバラ）'!G:G,'明細（オフバラ）'!N:N,K32)</f>
        <v>0</v>
      </c>
      <c r="I32" s="19" t="str">
        <f t="shared" si="0"/>
        <v/>
      </c>
      <c r="K32" s="19">
        <v>130001</v>
      </c>
    </row>
    <row r="33" spans="1:11" ht="26.25" customHeight="1" x14ac:dyDescent="0.2">
      <c r="A33" s="38">
        <v>14</v>
      </c>
      <c r="B33" s="162" t="s">
        <v>127</v>
      </c>
      <c r="C33" s="163"/>
      <c r="D33" s="180"/>
      <c r="E33" s="41">
        <v>10</v>
      </c>
      <c r="F33" s="127">
        <f>SUMIFS('明細（オフバラ）'!E:E,'明細（オフバラ）'!N:N,K33)</f>
        <v>0</v>
      </c>
      <c r="G33" s="128">
        <f>SUMIFS('明細（オフバラ）'!H:H,'明細（オフバラ）'!N:N,K33)</f>
        <v>0</v>
      </c>
      <c r="H33" s="130">
        <f>SUMIFS('明細（オフバラ）'!G:G,'明細（オフバラ）'!N:N,K33)</f>
        <v>0</v>
      </c>
      <c r="I33" s="19" t="str">
        <f t="shared" si="0"/>
        <v/>
      </c>
      <c r="K33" s="19">
        <v>140001</v>
      </c>
    </row>
    <row r="34" spans="1:11" ht="26.25" customHeight="1" thickBot="1" x14ac:dyDescent="0.25">
      <c r="A34" s="42">
        <v>15</v>
      </c>
      <c r="B34" s="39" t="s">
        <v>128</v>
      </c>
      <c r="C34" s="39"/>
      <c r="D34" s="40"/>
      <c r="E34" s="41">
        <v>100</v>
      </c>
      <c r="F34" s="131">
        <f>SUMIFS('明細（オフバラ）'!E:E,'明細（オフバラ）'!N:N,K34)</f>
        <v>0</v>
      </c>
      <c r="G34" s="128">
        <f>SUMIFS('明細（オフバラ）'!H:H,'明細（オフバラ）'!N:N,K34)</f>
        <v>0</v>
      </c>
      <c r="H34" s="130">
        <f>SUMIFS('明細（オフバラ）'!G:G,'明細（オフバラ）'!N:N,K34)</f>
        <v>0</v>
      </c>
      <c r="I34" s="19" t="str">
        <f t="shared" si="0"/>
        <v/>
      </c>
      <c r="K34" s="19">
        <v>150001</v>
      </c>
    </row>
    <row r="35" spans="1:11" ht="26.25" customHeight="1" thickTop="1" thickBot="1" x14ac:dyDescent="0.25">
      <c r="A35" s="49"/>
      <c r="B35" s="50"/>
      <c r="C35" s="51"/>
      <c r="D35" s="51"/>
      <c r="E35" s="52"/>
      <c r="F35" s="54">
        <f>SUM(F12:F34)</f>
        <v>0</v>
      </c>
      <c r="G35" s="54">
        <f>SUM(G12:G34)</f>
        <v>0</v>
      </c>
      <c r="H35" s="55">
        <f>SUM(H12:H34)</f>
        <v>0</v>
      </c>
      <c r="K35" s="19" t="s">
        <v>176</v>
      </c>
    </row>
    <row r="36" spans="1:11" ht="15.6" customHeight="1" x14ac:dyDescent="0.2">
      <c r="A36" s="29"/>
      <c r="B36" s="56"/>
      <c r="C36" s="56"/>
      <c r="D36" s="56"/>
      <c r="E36" s="56"/>
      <c r="F36" s="57"/>
      <c r="G36" s="57"/>
      <c r="H36" s="57"/>
      <c r="K36" s="19" t="s">
        <v>176</v>
      </c>
    </row>
    <row r="37" spans="1:11" ht="15.6" customHeight="1" x14ac:dyDescent="0.2">
      <c r="A37" s="29"/>
      <c r="B37" s="56"/>
      <c r="C37" s="56"/>
      <c r="D37" s="56"/>
      <c r="E37" s="56"/>
      <c r="F37" s="57"/>
      <c r="G37" s="57"/>
      <c r="H37" s="57"/>
    </row>
    <row r="38" spans="1:11" ht="41.1" customHeight="1" x14ac:dyDescent="0.2">
      <c r="A38" s="87">
        <v>1</v>
      </c>
      <c r="B38" s="170" t="s">
        <v>78</v>
      </c>
      <c r="C38" s="170"/>
      <c r="D38" s="170"/>
      <c r="E38" s="170"/>
      <c r="F38" s="170"/>
      <c r="G38" s="170"/>
      <c r="H38" s="170"/>
      <c r="I38" s="56"/>
      <c r="K38" s="19" t="s">
        <v>176</v>
      </c>
    </row>
    <row r="39" spans="1:11" ht="71.400000000000006" customHeight="1" x14ac:dyDescent="0.2">
      <c r="A39" s="87">
        <v>2</v>
      </c>
      <c r="B39" s="170" t="s">
        <v>79</v>
      </c>
      <c r="C39" s="170"/>
      <c r="D39" s="170"/>
      <c r="E39" s="170"/>
      <c r="F39" s="170"/>
      <c r="G39" s="170"/>
      <c r="H39" s="170"/>
      <c r="I39" s="56"/>
      <c r="K39" s="19" t="s">
        <v>176</v>
      </c>
    </row>
    <row r="40" spans="1:11" ht="28.5" customHeight="1" x14ac:dyDescent="0.2">
      <c r="A40" s="87">
        <v>3</v>
      </c>
      <c r="B40" s="170" t="s">
        <v>81</v>
      </c>
      <c r="C40" s="170"/>
      <c r="D40" s="170"/>
      <c r="E40" s="170"/>
      <c r="F40" s="170"/>
      <c r="G40" s="170"/>
      <c r="H40" s="170"/>
      <c r="I40" s="56"/>
      <c r="K40" s="19" t="s">
        <v>176</v>
      </c>
    </row>
    <row r="41" spans="1:11" ht="12" x14ac:dyDescent="0.2">
      <c r="A41" s="87">
        <v>4</v>
      </c>
      <c r="B41" s="170" t="s">
        <v>82</v>
      </c>
      <c r="C41" s="170"/>
      <c r="D41" s="170"/>
      <c r="E41" s="170"/>
      <c r="F41" s="170"/>
      <c r="G41" s="170"/>
      <c r="H41" s="170"/>
      <c r="I41" s="170"/>
      <c r="K41" s="19" t="s">
        <v>176</v>
      </c>
    </row>
    <row r="42" spans="1:11" ht="12" x14ac:dyDescent="0.2">
      <c r="A42" s="87">
        <v>5</v>
      </c>
      <c r="B42" s="170" t="s">
        <v>129</v>
      </c>
      <c r="C42" s="170"/>
      <c r="D42" s="170"/>
      <c r="E42" s="170"/>
      <c r="F42" s="170"/>
      <c r="G42" s="170"/>
      <c r="H42" s="170"/>
      <c r="I42" s="88"/>
    </row>
    <row r="43" spans="1:11" ht="35.4" customHeight="1" x14ac:dyDescent="0.2">
      <c r="A43" s="87">
        <v>6</v>
      </c>
      <c r="B43" s="170" t="s">
        <v>83</v>
      </c>
      <c r="C43" s="170"/>
      <c r="D43" s="170"/>
      <c r="E43" s="170"/>
      <c r="F43" s="170"/>
      <c r="G43" s="170"/>
      <c r="H43" s="170"/>
      <c r="I43" s="170"/>
      <c r="K43" s="19" t="s">
        <v>176</v>
      </c>
    </row>
    <row r="44" spans="1:11" ht="18.600000000000001" customHeight="1" x14ac:dyDescent="0.2">
      <c r="A44" s="87">
        <v>7</v>
      </c>
      <c r="B44" s="170" t="s">
        <v>84</v>
      </c>
      <c r="C44" s="170"/>
      <c r="D44" s="170"/>
      <c r="E44" s="170"/>
      <c r="F44" s="170"/>
      <c r="G44" s="170"/>
      <c r="H44" s="170"/>
      <c r="I44" s="170"/>
      <c r="K44" s="19" t="s">
        <v>176</v>
      </c>
    </row>
    <row r="45" spans="1:11" ht="15.6" customHeight="1" x14ac:dyDescent="0.2">
      <c r="A45" s="87"/>
      <c r="B45" s="170"/>
      <c r="C45" s="170"/>
      <c r="D45" s="170"/>
      <c r="E45" s="170"/>
      <c r="F45" s="170"/>
      <c r="G45" s="170"/>
      <c r="H45" s="170"/>
      <c r="I45" s="170"/>
    </row>
    <row r="46" spans="1:11" ht="15.6" customHeight="1" x14ac:dyDescent="0.2">
      <c r="A46" s="87"/>
      <c r="B46" s="170"/>
      <c r="C46" s="170"/>
      <c r="D46" s="170"/>
      <c r="E46" s="170"/>
      <c r="F46" s="170"/>
      <c r="G46" s="170"/>
      <c r="H46" s="170"/>
      <c r="I46" s="170"/>
    </row>
    <row r="47" spans="1:11" ht="15.6" customHeight="1" x14ac:dyDescent="0.2">
      <c r="A47" s="87"/>
      <c r="B47" s="170"/>
      <c r="C47" s="170"/>
      <c r="D47" s="170"/>
      <c r="E47" s="170"/>
      <c r="F47" s="170"/>
      <c r="G47" s="170"/>
      <c r="H47" s="170"/>
      <c r="I47" s="170"/>
    </row>
  </sheetData>
  <protectedRanges>
    <protectedRange password="CC7D" sqref="F23:F33 G12:G34 C3:E4 F12:F21 H23:H33 H12:H21 A38:H44" name="入力1"/>
  </protectedRanges>
  <mergeCells count="21">
    <mergeCell ref="B45:I45"/>
    <mergeCell ref="B46:I46"/>
    <mergeCell ref="B47:I47"/>
    <mergeCell ref="B39:H39"/>
    <mergeCell ref="B40:H40"/>
    <mergeCell ref="B41:I41"/>
    <mergeCell ref="B42:H42"/>
    <mergeCell ref="B43:I43"/>
    <mergeCell ref="B44:I44"/>
    <mergeCell ref="B38:H38"/>
    <mergeCell ref="C3:E3"/>
    <mergeCell ref="C4:E4"/>
    <mergeCell ref="A10:A11"/>
    <mergeCell ref="B10:D11"/>
    <mergeCell ref="E10:E11"/>
    <mergeCell ref="B12:D12"/>
    <mergeCell ref="B18:D18"/>
    <mergeCell ref="B21:D21"/>
    <mergeCell ref="B29:D29"/>
    <mergeCell ref="A30:D30"/>
    <mergeCell ref="B33:D33"/>
  </mergeCells>
  <phoneticPr fontId="4"/>
  <printOptions horizontalCentered="1"/>
  <pageMargins left="0.39370078740157483" right="0.39370078740157483" top="0.78740157480314965" bottom="0.39370078740157483" header="0.19685039370078741" footer="0"/>
  <pageSetup paperSize="9" scale="53" fitToHeight="2" orientation="portrait" cellComments="asDisplayed" verticalDpi="300"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35" max="11"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unitList">
              <controlPr defaultSize="0" autoLine="0" autoPict="0">
                <anchor moveWithCells="1">
                  <from>
                    <xdr:col>2</xdr:col>
                    <xdr:colOff>335280</xdr:colOff>
                    <xdr:row>0</xdr:row>
                    <xdr:rowOff>0</xdr:rowOff>
                  </from>
                  <to>
                    <xdr:col>2</xdr:col>
                    <xdr:colOff>563880</xdr:colOff>
                    <xdr:row>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BB32-5A54-41DF-AFED-4CDB252EB34E}">
  <sheetPr>
    <tabColor theme="9" tint="0.79998168889431442"/>
  </sheetPr>
  <dimension ref="A1:Z89"/>
  <sheetViews>
    <sheetView topLeftCell="A25" zoomScale="55" zoomScaleNormal="55" workbookViewId="0">
      <selection activeCell="I49" sqref="I49"/>
    </sheetView>
  </sheetViews>
  <sheetFormatPr defaultColWidth="8.88671875" defaultRowHeight="13.2" x14ac:dyDescent="0.2"/>
  <cols>
    <col min="1" max="1" width="8.88671875" style="95"/>
    <col min="2" max="2" width="22.44140625" style="96" customWidth="1"/>
    <col min="3" max="3" width="40.109375" style="96" bestFit="1" customWidth="1"/>
    <col min="4" max="4" width="97.44140625" style="96" bestFit="1" customWidth="1"/>
    <col min="5" max="5" width="19.109375" style="96" customWidth="1"/>
    <col min="6" max="6" width="12.44140625" style="96" bestFit="1" customWidth="1"/>
    <col min="7" max="7" width="22.21875" style="96" customWidth="1"/>
    <col min="8" max="8" width="8.88671875" style="96"/>
    <col min="9" max="9" width="10.109375" style="96" customWidth="1"/>
    <col min="10" max="10" width="8.88671875" style="96"/>
    <col min="11" max="14" width="8.88671875" style="95"/>
    <col min="15" max="15" width="8.88671875" style="96"/>
    <col min="16" max="26" width="8.88671875" style="95"/>
    <col min="27" max="16384" width="8.88671875" style="96"/>
  </cols>
  <sheetData>
    <row r="1" spans="1:16" s="95" customFormat="1" x14ac:dyDescent="0.2">
      <c r="A1" s="95">
        <v>1</v>
      </c>
      <c r="B1" s="96">
        <v>1</v>
      </c>
      <c r="C1" s="96">
        <v>1</v>
      </c>
      <c r="D1" s="96">
        <v>1</v>
      </c>
      <c r="E1" s="96">
        <v>1</v>
      </c>
      <c r="F1" s="96">
        <v>1</v>
      </c>
      <c r="G1" s="96">
        <v>1</v>
      </c>
      <c r="H1" s="96">
        <v>1</v>
      </c>
      <c r="I1" s="96">
        <v>1</v>
      </c>
      <c r="J1" s="96">
        <v>1</v>
      </c>
      <c r="K1" s="95">
        <v>1</v>
      </c>
      <c r="L1" s="95">
        <v>1</v>
      </c>
      <c r="M1" s="95">
        <v>1</v>
      </c>
      <c r="N1" s="95">
        <v>1</v>
      </c>
      <c r="O1" s="96">
        <v>1</v>
      </c>
      <c r="P1" s="95">
        <v>1</v>
      </c>
    </row>
    <row r="2" spans="1:16" s="95" customFormat="1" x14ac:dyDescent="0.2">
      <c r="B2" s="96"/>
      <c r="C2" s="96"/>
      <c r="D2" s="96"/>
      <c r="E2" s="96"/>
      <c r="F2" s="96"/>
      <c r="G2" s="96"/>
      <c r="H2" s="96"/>
      <c r="I2" s="96"/>
      <c r="J2" s="96"/>
      <c r="O2" s="96"/>
      <c r="P2" s="95">
        <v>1</v>
      </c>
    </row>
    <row r="3" spans="1:16" s="95" customFormat="1" x14ac:dyDescent="0.2">
      <c r="B3" s="96"/>
      <c r="C3" s="96"/>
      <c r="D3" s="96"/>
      <c r="E3" s="96"/>
      <c r="F3" s="96"/>
      <c r="G3" s="96"/>
      <c r="H3" s="96"/>
      <c r="I3" s="96"/>
      <c r="J3" s="96"/>
      <c r="O3" s="96"/>
      <c r="P3" s="95">
        <v>1</v>
      </c>
    </row>
    <row r="4" spans="1:16" s="95" customFormat="1" x14ac:dyDescent="0.2">
      <c r="A4" s="89" t="s">
        <v>130</v>
      </c>
      <c r="B4" s="96"/>
      <c r="C4" s="96"/>
      <c r="D4" s="96"/>
      <c r="E4" s="96"/>
      <c r="F4" s="96"/>
      <c r="G4" s="96"/>
      <c r="H4" s="96"/>
      <c r="I4" s="96"/>
      <c r="J4" s="96"/>
      <c r="O4" s="97">
        <v>1</v>
      </c>
      <c r="P4" s="95">
        <v>1</v>
      </c>
    </row>
    <row r="5" spans="1:16" s="95" customFormat="1" x14ac:dyDescent="0.2">
      <c r="B5" s="96" t="s">
        <v>131</v>
      </c>
      <c r="C5" s="96"/>
      <c r="D5" s="96"/>
      <c r="E5" s="96"/>
      <c r="F5" s="96"/>
      <c r="G5" s="96"/>
      <c r="H5" s="96"/>
      <c r="I5" s="96"/>
      <c r="J5" s="96"/>
      <c r="O5" s="97">
        <v>1</v>
      </c>
      <c r="P5" s="95">
        <v>1</v>
      </c>
    </row>
    <row r="6" spans="1:16" s="95" customFormat="1" x14ac:dyDescent="0.2">
      <c r="B6" s="96"/>
      <c r="C6" s="96"/>
      <c r="D6" s="96"/>
      <c r="E6" s="96"/>
      <c r="F6" s="96"/>
      <c r="G6" s="96"/>
      <c r="H6" s="96"/>
      <c r="I6" s="96"/>
      <c r="J6" s="96"/>
      <c r="O6" s="97">
        <v>1</v>
      </c>
      <c r="P6" s="95">
        <v>1</v>
      </c>
    </row>
    <row r="7" spans="1:16" s="95" customFormat="1" x14ac:dyDescent="0.2">
      <c r="P7" s="95">
        <v>1</v>
      </c>
    </row>
    <row r="8" spans="1:16" s="95" customFormat="1" x14ac:dyDescent="0.2">
      <c r="P8" s="95">
        <v>1</v>
      </c>
    </row>
    <row r="9" spans="1:16" s="95" customFormat="1" x14ac:dyDescent="0.2">
      <c r="A9" s="90" t="s">
        <v>132</v>
      </c>
      <c r="G9" s="119" t="s">
        <v>7</v>
      </c>
      <c r="I9" s="95">
        <v>17</v>
      </c>
      <c r="O9" s="95" t="str">
        <f>IFERROR(IF(D9&lt;&gt;"",1,""),"")</f>
        <v/>
      </c>
      <c r="P9" s="95">
        <v>1</v>
      </c>
    </row>
    <row r="10" spans="1:16" s="95" customFormat="1" x14ac:dyDescent="0.2">
      <c r="B10" s="98" t="s">
        <v>133</v>
      </c>
      <c r="C10" s="98" t="s">
        <v>134</v>
      </c>
      <c r="D10" s="98" t="s">
        <v>135</v>
      </c>
      <c r="E10" s="98" t="s">
        <v>136</v>
      </c>
      <c r="F10" s="98" t="s">
        <v>137</v>
      </c>
      <c r="G10" s="98" t="s">
        <v>138</v>
      </c>
      <c r="H10" s="96"/>
      <c r="I10" s="120" t="s">
        <v>139</v>
      </c>
      <c r="J10" s="120" t="s">
        <v>140</v>
      </c>
      <c r="O10" s="96" t="str">
        <f t="shared" ref="O10:O43" si="0">IFERROR(IF(D10&lt;&gt;"",IF(D10&lt;&gt;$D$10,1,""),""),"")</f>
        <v/>
      </c>
      <c r="P10" s="95">
        <v>1</v>
      </c>
    </row>
    <row r="11" spans="1:16" s="95" customFormat="1" x14ac:dyDescent="0.2">
      <c r="B11" s="95" t="s">
        <v>187</v>
      </c>
      <c r="C11" s="95" t="s">
        <v>182</v>
      </c>
      <c r="D11" s="95" t="s">
        <v>178</v>
      </c>
      <c r="E11" s="102">
        <v>4425053</v>
      </c>
      <c r="F11" s="121">
        <v>0.2</v>
      </c>
      <c r="G11" s="122">
        <f>IFERROR(IF(I11&lt;&gt;"",E11*F11,""),"-")</f>
        <v>885010.60000000009</v>
      </c>
      <c r="I11" s="95">
        <v>1</v>
      </c>
      <c r="J11" s="95">
        <v>1101</v>
      </c>
      <c r="O11" s="95">
        <f t="shared" si="0"/>
        <v>1</v>
      </c>
      <c r="P11" s="95">
        <v>1</v>
      </c>
    </row>
    <row r="12" spans="1:16" s="95" customFormat="1" x14ac:dyDescent="0.2">
      <c r="B12" s="95" t="s">
        <v>188</v>
      </c>
      <c r="C12" s="95" t="s">
        <v>182</v>
      </c>
      <c r="D12" s="95" t="s">
        <v>178</v>
      </c>
      <c r="E12" s="102">
        <v>9067312</v>
      </c>
      <c r="F12" s="121">
        <v>0.2</v>
      </c>
      <c r="G12" s="122">
        <f t="shared" ref="G12:G26" si="1">IFERROR(IF(I12&lt;&gt;"",E12*F12,""),"-")</f>
        <v>1813462.4000000001</v>
      </c>
      <c r="I12" s="95">
        <f>IF(MAX($I$11:I11)+1&gt;$I$9,"",I11+1)</f>
        <v>2</v>
      </c>
      <c r="J12" s="95">
        <v>1101</v>
      </c>
      <c r="O12" s="95">
        <f t="shared" si="0"/>
        <v>1</v>
      </c>
      <c r="P12" s="95">
        <v>1</v>
      </c>
    </row>
    <row r="13" spans="1:16" s="95" customFormat="1" x14ac:dyDescent="0.2">
      <c r="B13" s="95" t="s">
        <v>189</v>
      </c>
      <c r="C13" s="95" t="s">
        <v>179</v>
      </c>
      <c r="D13" s="95" t="s">
        <v>180</v>
      </c>
      <c r="E13" s="102">
        <v>86885</v>
      </c>
      <c r="F13" s="121">
        <v>1</v>
      </c>
      <c r="G13" s="122">
        <f t="shared" si="1"/>
        <v>86885</v>
      </c>
      <c r="I13" s="95">
        <f>IF(MAX($I$11:I12)+1&gt;$I$9,"",I12+1)</f>
        <v>3</v>
      </c>
      <c r="J13" s="95">
        <v>1301</v>
      </c>
      <c r="O13" s="95">
        <f t="shared" si="0"/>
        <v>1</v>
      </c>
      <c r="P13" s="95">
        <v>1</v>
      </c>
    </row>
    <row r="14" spans="1:16" s="95" customFormat="1" x14ac:dyDescent="0.2">
      <c r="B14" s="95" t="s">
        <v>190</v>
      </c>
      <c r="C14" s="95" t="s">
        <v>179</v>
      </c>
      <c r="D14" s="95" t="s">
        <v>180</v>
      </c>
      <c r="E14" s="102">
        <v>32703</v>
      </c>
      <c r="F14" s="121">
        <v>1</v>
      </c>
      <c r="G14" s="122">
        <f t="shared" si="1"/>
        <v>32703</v>
      </c>
      <c r="I14" s="95">
        <f>IF(MAX($I$11:I13)+1&gt;$I$9,"",I13+1)</f>
        <v>4</v>
      </c>
      <c r="J14" s="95">
        <v>1301</v>
      </c>
      <c r="O14" s="95">
        <f t="shared" si="0"/>
        <v>1</v>
      </c>
      <c r="P14" s="95">
        <v>1</v>
      </c>
    </row>
    <row r="15" spans="1:16" s="95" customFormat="1" x14ac:dyDescent="0.2">
      <c r="B15" s="95" t="s">
        <v>191</v>
      </c>
      <c r="C15" s="95" t="s">
        <v>49</v>
      </c>
      <c r="D15" s="95" t="s">
        <v>181</v>
      </c>
      <c r="E15" s="102">
        <v>256187</v>
      </c>
      <c r="F15" s="121">
        <v>0</v>
      </c>
      <c r="G15" s="122">
        <f t="shared" si="1"/>
        <v>0</v>
      </c>
      <c r="I15" s="95">
        <f>IF(MAX($I$11:I14)+1&gt;$I$9,"",I14+1)</f>
        <v>5</v>
      </c>
      <c r="J15" s="95">
        <v>201</v>
      </c>
      <c r="O15" s="95">
        <f t="shared" si="0"/>
        <v>1</v>
      </c>
      <c r="P15" s="95">
        <v>1</v>
      </c>
    </row>
    <row r="16" spans="1:16" s="95" customFormat="1" x14ac:dyDescent="0.2">
      <c r="B16" s="95" t="s">
        <v>192</v>
      </c>
      <c r="C16" s="95" t="s">
        <v>49</v>
      </c>
      <c r="D16" s="95" t="s">
        <v>181</v>
      </c>
      <c r="E16" s="102">
        <v>3980</v>
      </c>
      <c r="F16" s="121">
        <v>0</v>
      </c>
      <c r="G16" s="122">
        <f t="shared" si="1"/>
        <v>0</v>
      </c>
      <c r="I16" s="95">
        <f>IF(MAX($I$11:I15)+1&gt;$I$9,"",I15+1)</f>
        <v>6</v>
      </c>
      <c r="J16" s="95">
        <v>201</v>
      </c>
      <c r="O16" s="95">
        <f t="shared" si="0"/>
        <v>1</v>
      </c>
      <c r="P16" s="95">
        <v>1</v>
      </c>
    </row>
    <row r="17" spans="2:16" s="95" customFormat="1" x14ac:dyDescent="0.2">
      <c r="B17" s="95" t="s">
        <v>193</v>
      </c>
      <c r="C17" s="95" t="s">
        <v>149</v>
      </c>
      <c r="D17" s="95" t="s">
        <v>177</v>
      </c>
      <c r="E17" s="102">
        <v>102558156</v>
      </c>
      <c r="F17" s="121">
        <v>1</v>
      </c>
      <c r="G17" s="122">
        <f t="shared" si="1"/>
        <v>102558156</v>
      </c>
      <c r="I17" s="95">
        <f>IF(MAX($I$11:I16)+1&gt;$I$9,"",I16+1)</f>
        <v>7</v>
      </c>
      <c r="J17" s="95">
        <v>2202</v>
      </c>
      <c r="O17" s="95">
        <f t="shared" si="0"/>
        <v>1</v>
      </c>
      <c r="P17" s="95">
        <v>1</v>
      </c>
    </row>
    <row r="18" spans="2:16" s="95" customFormat="1" x14ac:dyDescent="0.2">
      <c r="B18" s="95" t="s">
        <v>194</v>
      </c>
      <c r="C18" s="95" t="s">
        <v>149</v>
      </c>
      <c r="D18" s="95" t="s">
        <v>177</v>
      </c>
      <c r="E18" s="102">
        <v>3616793</v>
      </c>
      <c r="F18" s="121">
        <v>1</v>
      </c>
      <c r="G18" s="122">
        <f t="shared" si="1"/>
        <v>3616793</v>
      </c>
      <c r="I18" s="95">
        <f>IF(MAX($I$11:I17)+1&gt;$I$9,"",I17+1)</f>
        <v>8</v>
      </c>
      <c r="J18" s="95">
        <v>2202</v>
      </c>
      <c r="O18" s="95">
        <f t="shared" si="0"/>
        <v>1</v>
      </c>
      <c r="P18" s="95">
        <v>1</v>
      </c>
    </row>
    <row r="19" spans="2:16" s="95" customFormat="1" x14ac:dyDescent="0.2">
      <c r="B19" s="95" t="s">
        <v>195</v>
      </c>
      <c r="C19" s="95" t="s">
        <v>149</v>
      </c>
      <c r="D19" s="95" t="s">
        <v>177</v>
      </c>
      <c r="E19" s="102">
        <v>84065</v>
      </c>
      <c r="F19" s="121">
        <v>1</v>
      </c>
      <c r="G19" s="122">
        <f t="shared" si="1"/>
        <v>84065</v>
      </c>
      <c r="I19" s="95">
        <f>IF(MAX($I$11:I18)+1&gt;$I$9,"",I18+1)</f>
        <v>9</v>
      </c>
      <c r="J19" s="95">
        <v>2202</v>
      </c>
      <c r="O19" s="95">
        <f t="shared" si="0"/>
        <v>1</v>
      </c>
      <c r="P19" s="95">
        <v>1</v>
      </c>
    </row>
    <row r="20" spans="2:16" s="95" customFormat="1" x14ac:dyDescent="0.2">
      <c r="B20" s="95" t="s">
        <v>196</v>
      </c>
      <c r="C20" s="95" t="s">
        <v>149</v>
      </c>
      <c r="D20" s="95" t="s">
        <v>177</v>
      </c>
      <c r="E20" s="102">
        <v>131800</v>
      </c>
      <c r="F20" s="121">
        <v>1</v>
      </c>
      <c r="G20" s="122">
        <f t="shared" si="1"/>
        <v>131800</v>
      </c>
      <c r="I20" s="95">
        <f>IF(MAX($I$11:I19)+1&gt;$I$9,"",I19+1)</f>
        <v>10</v>
      </c>
      <c r="J20" s="95">
        <v>2202</v>
      </c>
      <c r="O20" s="95">
        <f t="shared" si="0"/>
        <v>1</v>
      </c>
      <c r="P20" s="95">
        <v>1</v>
      </c>
    </row>
    <row r="21" spans="2:16" s="95" customFormat="1" x14ac:dyDescent="0.2">
      <c r="B21" s="95" t="s">
        <v>197</v>
      </c>
      <c r="C21" s="95" t="s">
        <v>149</v>
      </c>
      <c r="D21" s="95" t="s">
        <v>177</v>
      </c>
      <c r="E21" s="102">
        <v>166767105</v>
      </c>
      <c r="F21" s="121">
        <v>1</v>
      </c>
      <c r="G21" s="122">
        <f t="shared" si="1"/>
        <v>166767105</v>
      </c>
      <c r="I21" s="95">
        <f>IF(MAX($I$11:I20)+1&gt;$I$9,"",I20+1)</f>
        <v>11</v>
      </c>
      <c r="J21" s="95">
        <v>2202</v>
      </c>
      <c r="O21" s="95">
        <f t="shared" si="0"/>
        <v>1</v>
      </c>
      <c r="P21" s="95">
        <v>1</v>
      </c>
    </row>
    <row r="22" spans="2:16" s="95" customFormat="1" x14ac:dyDescent="0.2">
      <c r="B22" s="95" t="s">
        <v>198</v>
      </c>
      <c r="C22" s="95" t="s">
        <v>49</v>
      </c>
      <c r="D22" s="95" t="s">
        <v>184</v>
      </c>
      <c r="E22" s="102">
        <v>7585</v>
      </c>
      <c r="F22" s="121" t="s">
        <v>183</v>
      </c>
      <c r="G22" s="122" t="str">
        <f t="shared" si="1"/>
        <v>-</v>
      </c>
      <c r="I22" s="95">
        <f>IF(MAX($I$11:I21)+1&gt;$I$9,"",I21+1)</f>
        <v>12</v>
      </c>
      <c r="J22" s="95">
        <v>2601</v>
      </c>
      <c r="O22" s="95">
        <f t="shared" si="0"/>
        <v>1</v>
      </c>
      <c r="P22" s="95">
        <v>1</v>
      </c>
    </row>
    <row r="23" spans="2:16" s="95" customFormat="1" x14ac:dyDescent="0.2">
      <c r="B23" s="95" t="s">
        <v>199</v>
      </c>
      <c r="C23" s="95" t="s">
        <v>49</v>
      </c>
      <c r="D23" s="95" t="s">
        <v>184</v>
      </c>
      <c r="E23" s="102">
        <v>191</v>
      </c>
      <c r="F23" s="121" t="s">
        <v>183</v>
      </c>
      <c r="G23" s="122" t="str">
        <f t="shared" si="1"/>
        <v>-</v>
      </c>
      <c r="I23" s="95">
        <f>IF(MAX($I$11:I22)+1&gt;$I$9,"",I22+1)</f>
        <v>13</v>
      </c>
      <c r="J23" s="95">
        <v>2601</v>
      </c>
      <c r="O23" s="95">
        <f t="shared" si="0"/>
        <v>1</v>
      </c>
      <c r="P23" s="95">
        <v>1</v>
      </c>
    </row>
    <row r="24" spans="2:16" s="95" customFormat="1" x14ac:dyDescent="0.2">
      <c r="B24" s="95" t="s">
        <v>200</v>
      </c>
      <c r="C24" s="95" t="s">
        <v>49</v>
      </c>
      <c r="D24" s="95" t="s">
        <v>185</v>
      </c>
      <c r="E24" s="102">
        <v>507133</v>
      </c>
      <c r="F24" s="121">
        <v>2.5</v>
      </c>
      <c r="G24" s="122">
        <f t="shared" si="1"/>
        <v>1267832.5</v>
      </c>
      <c r="I24" s="95">
        <f>IF(MAX($I$11:I23)+1&gt;$I$9,"",I23+1)</f>
        <v>14</v>
      </c>
      <c r="J24" s="95">
        <v>2203</v>
      </c>
      <c r="O24" s="95">
        <f t="shared" si="0"/>
        <v>1</v>
      </c>
      <c r="P24" s="95">
        <v>1</v>
      </c>
    </row>
    <row r="25" spans="2:16" s="95" customFormat="1" x14ac:dyDescent="0.2">
      <c r="B25" s="95" t="s">
        <v>201</v>
      </c>
      <c r="C25" s="95" t="s">
        <v>49</v>
      </c>
      <c r="D25" s="95" t="s">
        <v>186</v>
      </c>
      <c r="E25" s="102">
        <v>21</v>
      </c>
      <c r="F25" s="121">
        <v>2.5</v>
      </c>
      <c r="G25" s="122">
        <f t="shared" si="1"/>
        <v>52.5</v>
      </c>
      <c r="I25" s="95">
        <f>IF(MAX($I$11:I24)+1&gt;$I$9,"",I24+1)</f>
        <v>15</v>
      </c>
      <c r="J25" s="95">
        <v>2205</v>
      </c>
      <c r="O25" s="95">
        <f t="shared" si="0"/>
        <v>1</v>
      </c>
      <c r="P25" s="95">
        <v>1</v>
      </c>
    </row>
    <row r="26" spans="2:16" s="95" customFormat="1" x14ac:dyDescent="0.2">
      <c r="B26" s="95" t="s">
        <v>202</v>
      </c>
      <c r="C26" s="95" t="s">
        <v>179</v>
      </c>
      <c r="D26" s="95" t="s">
        <v>186</v>
      </c>
      <c r="E26" s="102">
        <v>41452</v>
      </c>
      <c r="F26" s="121">
        <v>1</v>
      </c>
      <c r="G26" s="122">
        <f t="shared" si="1"/>
        <v>41452</v>
      </c>
      <c r="I26" s="95">
        <f>IF(MAX($I$11:I25)+1&gt;$I$9,"",I25+1)</f>
        <v>16</v>
      </c>
      <c r="J26" s="95">
        <v>2205</v>
      </c>
      <c r="O26" s="95">
        <f t="shared" si="0"/>
        <v>1</v>
      </c>
      <c r="P26" s="95">
        <v>1</v>
      </c>
    </row>
    <row r="27" spans="2:16" s="95" customFormat="1" x14ac:dyDescent="0.2">
      <c r="B27" s="95" t="s">
        <v>203</v>
      </c>
      <c r="C27" s="95" t="s">
        <v>49</v>
      </c>
      <c r="D27" s="95" t="s">
        <v>181</v>
      </c>
      <c r="E27" s="102">
        <v>10000</v>
      </c>
      <c r="F27" s="121">
        <v>0</v>
      </c>
      <c r="G27" s="122">
        <f>IFERROR(IF(I27&lt;&gt;"",E27*F27,""),"-")</f>
        <v>0</v>
      </c>
      <c r="I27" s="95">
        <f>IF(MAX($I$11:I26)+1&gt;$I$9,"",I26+1)</f>
        <v>17</v>
      </c>
      <c r="J27" s="95">
        <v>201</v>
      </c>
      <c r="O27" s="95">
        <f t="shared" si="0"/>
        <v>1</v>
      </c>
      <c r="P27" s="95">
        <v>1</v>
      </c>
    </row>
    <row r="28" spans="2:16" s="95" customFormat="1" x14ac:dyDescent="0.2">
      <c r="B28" s="95" t="s">
        <v>176</v>
      </c>
      <c r="C28" s="95" t="s">
        <v>176</v>
      </c>
      <c r="D28" s="95" t="s">
        <v>176</v>
      </c>
      <c r="E28" s="102" t="s">
        <v>176</v>
      </c>
      <c r="F28" s="121" t="s">
        <v>176</v>
      </c>
      <c r="G28" s="122" t="str">
        <f t="shared" ref="G28:G38" si="2">IFERROR(IF(I28&lt;&gt;"",E28*F28,""),"-")</f>
        <v/>
      </c>
      <c r="I28" s="95" t="str">
        <f>IF(MAX($I$11:I27)+1&gt;$I$9,"",I27+1)</f>
        <v/>
      </c>
      <c r="J28" s="95" t="s">
        <v>176</v>
      </c>
      <c r="O28" s="95" t="str">
        <f t="shared" si="0"/>
        <v/>
      </c>
      <c r="P28" s="95">
        <v>1</v>
      </c>
    </row>
    <row r="29" spans="2:16" s="95" customFormat="1" x14ac:dyDescent="0.2">
      <c r="B29" s="95" t="s">
        <v>176</v>
      </c>
      <c r="C29" s="95" t="s">
        <v>176</v>
      </c>
      <c r="D29" s="95" t="s">
        <v>176</v>
      </c>
      <c r="E29" s="102" t="s">
        <v>176</v>
      </c>
      <c r="F29" s="121" t="s">
        <v>176</v>
      </c>
      <c r="G29" s="122" t="str">
        <f t="shared" si="2"/>
        <v/>
      </c>
      <c r="I29" s="95" t="str">
        <f>IF(MAX($I$11:I28)+1&gt;$I$9,"",I28+1)</f>
        <v/>
      </c>
      <c r="J29" s="95" t="s">
        <v>176</v>
      </c>
      <c r="O29" s="95" t="str">
        <f t="shared" si="0"/>
        <v/>
      </c>
      <c r="P29" s="95">
        <v>1</v>
      </c>
    </row>
    <row r="30" spans="2:16" s="95" customFormat="1" x14ac:dyDescent="0.2">
      <c r="B30" s="95" t="s">
        <v>176</v>
      </c>
      <c r="C30" s="95" t="s">
        <v>176</v>
      </c>
      <c r="D30" s="95" t="s">
        <v>176</v>
      </c>
      <c r="E30" s="102" t="s">
        <v>176</v>
      </c>
      <c r="F30" s="121" t="s">
        <v>176</v>
      </c>
      <c r="G30" s="122" t="str">
        <f t="shared" si="2"/>
        <v/>
      </c>
      <c r="I30" s="95" t="str">
        <f>IF(MAX($I$11:I29)+1&gt;$I$9,"",I29+1)</f>
        <v/>
      </c>
      <c r="J30" s="95" t="s">
        <v>176</v>
      </c>
      <c r="O30" s="95" t="str">
        <f t="shared" si="0"/>
        <v/>
      </c>
      <c r="P30" s="95">
        <v>1</v>
      </c>
    </row>
    <row r="31" spans="2:16" s="95" customFormat="1" x14ac:dyDescent="0.2">
      <c r="B31" s="95" t="s">
        <v>176</v>
      </c>
      <c r="C31" s="95" t="s">
        <v>176</v>
      </c>
      <c r="D31" s="95" t="s">
        <v>176</v>
      </c>
      <c r="E31" s="102" t="s">
        <v>176</v>
      </c>
      <c r="F31" s="121" t="s">
        <v>176</v>
      </c>
      <c r="G31" s="122" t="str">
        <f t="shared" si="2"/>
        <v/>
      </c>
      <c r="I31" s="95" t="str">
        <f>IF(MAX($I$11:I30)+1&gt;$I$9,"",I30+1)</f>
        <v/>
      </c>
      <c r="J31" s="95" t="s">
        <v>176</v>
      </c>
      <c r="O31" s="95" t="str">
        <f t="shared" si="0"/>
        <v/>
      </c>
      <c r="P31" s="95">
        <v>1</v>
      </c>
    </row>
    <row r="32" spans="2:16" s="95" customFormat="1" x14ac:dyDescent="0.2">
      <c r="B32" s="95" t="s">
        <v>176</v>
      </c>
      <c r="C32" s="95" t="s">
        <v>176</v>
      </c>
      <c r="D32" s="95" t="s">
        <v>176</v>
      </c>
      <c r="E32" s="102" t="s">
        <v>176</v>
      </c>
      <c r="F32" s="121" t="s">
        <v>176</v>
      </c>
      <c r="G32" s="122" t="str">
        <f t="shared" si="2"/>
        <v/>
      </c>
      <c r="I32" s="95" t="str">
        <f>IF(MAX($I$11:I31)+1&gt;$I$9,"",I31+1)</f>
        <v/>
      </c>
      <c r="J32" s="95" t="s">
        <v>176</v>
      </c>
      <c r="O32" s="95" t="str">
        <f t="shared" si="0"/>
        <v/>
      </c>
      <c r="P32" s="95">
        <v>1</v>
      </c>
    </row>
    <row r="33" spans="1:16" s="95" customFormat="1" x14ac:dyDescent="0.2">
      <c r="B33" s="95" t="s">
        <v>176</v>
      </c>
      <c r="C33" s="95" t="s">
        <v>176</v>
      </c>
      <c r="D33" s="95" t="s">
        <v>176</v>
      </c>
      <c r="E33" s="102" t="s">
        <v>176</v>
      </c>
      <c r="F33" s="121" t="s">
        <v>176</v>
      </c>
      <c r="G33" s="122" t="str">
        <f t="shared" si="2"/>
        <v/>
      </c>
      <c r="I33" s="95" t="str">
        <f>IF(MAX($I$11:I32)+1&gt;$I$9,"",I32+1)</f>
        <v/>
      </c>
      <c r="J33" s="95" t="s">
        <v>176</v>
      </c>
      <c r="O33" s="95" t="str">
        <f t="shared" si="0"/>
        <v/>
      </c>
      <c r="P33" s="95">
        <v>1</v>
      </c>
    </row>
    <row r="34" spans="1:16" s="95" customFormat="1" x14ac:dyDescent="0.2">
      <c r="B34" s="95" t="s">
        <v>176</v>
      </c>
      <c r="C34" s="95" t="s">
        <v>176</v>
      </c>
      <c r="D34" s="95" t="s">
        <v>176</v>
      </c>
      <c r="E34" s="102" t="s">
        <v>176</v>
      </c>
      <c r="F34" s="121" t="s">
        <v>176</v>
      </c>
      <c r="G34" s="122" t="str">
        <f t="shared" si="2"/>
        <v/>
      </c>
      <c r="I34" s="95" t="str">
        <f>IF(MAX($I$11:I33)+1&gt;$I$9,"",I33+1)</f>
        <v/>
      </c>
      <c r="J34" s="95" t="s">
        <v>176</v>
      </c>
      <c r="O34" s="95" t="str">
        <f t="shared" si="0"/>
        <v/>
      </c>
      <c r="P34" s="95">
        <v>1</v>
      </c>
    </row>
    <row r="35" spans="1:16" s="95" customFormat="1" x14ac:dyDescent="0.2">
      <c r="B35" s="95" t="s">
        <v>176</v>
      </c>
      <c r="C35" s="95" t="s">
        <v>176</v>
      </c>
      <c r="D35" s="95" t="s">
        <v>176</v>
      </c>
      <c r="E35" s="102" t="s">
        <v>176</v>
      </c>
      <c r="F35" s="121" t="s">
        <v>176</v>
      </c>
      <c r="G35" s="122" t="str">
        <f t="shared" si="2"/>
        <v/>
      </c>
      <c r="I35" s="95" t="str">
        <f>IF(MAX($I$11:I34)+1&gt;$I$9,"",I34+1)</f>
        <v/>
      </c>
      <c r="J35" s="95" t="s">
        <v>176</v>
      </c>
      <c r="O35" s="95" t="str">
        <f t="shared" si="0"/>
        <v/>
      </c>
      <c r="P35" s="95">
        <v>1</v>
      </c>
    </row>
    <row r="36" spans="1:16" s="95" customFormat="1" x14ac:dyDescent="0.2">
      <c r="B36" s="95" t="s">
        <v>176</v>
      </c>
      <c r="C36" s="95" t="s">
        <v>176</v>
      </c>
      <c r="D36" s="95" t="s">
        <v>176</v>
      </c>
      <c r="E36" s="102" t="s">
        <v>176</v>
      </c>
      <c r="F36" s="121" t="s">
        <v>176</v>
      </c>
      <c r="G36" s="122" t="str">
        <f t="shared" si="2"/>
        <v/>
      </c>
      <c r="I36" s="95" t="str">
        <f>IF(MAX($I$11:I35)+1&gt;$I$9,"",I35+1)</f>
        <v/>
      </c>
      <c r="J36" s="95" t="s">
        <v>176</v>
      </c>
      <c r="O36" s="95" t="str">
        <f t="shared" si="0"/>
        <v/>
      </c>
      <c r="P36" s="95">
        <v>1</v>
      </c>
    </row>
    <row r="37" spans="1:16" s="95" customFormat="1" x14ac:dyDescent="0.2">
      <c r="B37" s="95" t="s">
        <v>176</v>
      </c>
      <c r="C37" s="95" t="s">
        <v>176</v>
      </c>
      <c r="D37" s="95" t="s">
        <v>176</v>
      </c>
      <c r="E37" s="102" t="s">
        <v>176</v>
      </c>
      <c r="F37" s="121" t="s">
        <v>176</v>
      </c>
      <c r="G37" s="122" t="str">
        <f t="shared" si="2"/>
        <v/>
      </c>
      <c r="I37" s="95" t="str">
        <f>IF(MAX($I$11:I36)+1&gt;$I$9,"",I36+1)</f>
        <v/>
      </c>
      <c r="J37" s="95" t="s">
        <v>176</v>
      </c>
      <c r="O37" s="95" t="str">
        <f t="shared" si="0"/>
        <v/>
      </c>
      <c r="P37" s="95">
        <v>1</v>
      </c>
    </row>
    <row r="38" spans="1:16" s="95" customFormat="1" x14ac:dyDescent="0.2">
      <c r="B38" s="95" t="s">
        <v>176</v>
      </c>
      <c r="C38" s="95" t="s">
        <v>176</v>
      </c>
      <c r="D38" s="95" t="s">
        <v>176</v>
      </c>
      <c r="E38" s="102" t="s">
        <v>176</v>
      </c>
      <c r="F38" s="121" t="s">
        <v>176</v>
      </c>
      <c r="G38" s="122" t="str">
        <f t="shared" si="2"/>
        <v/>
      </c>
      <c r="I38" s="95" t="str">
        <f>IF(MAX($I$11:I37)+1&gt;$I$9,"",I37+1)</f>
        <v/>
      </c>
      <c r="J38" s="95" t="s">
        <v>176</v>
      </c>
      <c r="O38" s="95" t="str">
        <f t="shared" si="0"/>
        <v/>
      </c>
      <c r="P38" s="95">
        <v>1</v>
      </c>
    </row>
    <row r="39" spans="1:16" s="95" customFormat="1" ht="15.9" customHeight="1" x14ac:dyDescent="0.2">
      <c r="B39" s="112" t="s">
        <v>141</v>
      </c>
      <c r="C39" s="113"/>
      <c r="D39" s="112"/>
      <c r="E39" s="114">
        <f>SUM(E11:E38)</f>
        <v>287596421</v>
      </c>
      <c r="F39" s="115"/>
      <c r="G39" s="112"/>
      <c r="H39" s="112"/>
      <c r="I39" s="112"/>
      <c r="J39" s="112"/>
      <c r="O39" s="96" t="str">
        <f t="shared" si="0"/>
        <v/>
      </c>
      <c r="P39" s="95">
        <v>1</v>
      </c>
    </row>
    <row r="40" spans="1:16" s="95" customFormat="1" x14ac:dyDescent="0.2">
      <c r="E40" s="102" t="b">
        <v>1</v>
      </c>
      <c r="F40" s="101"/>
      <c r="G40" s="102"/>
      <c r="O40" s="95" t="str">
        <f t="shared" si="0"/>
        <v/>
      </c>
      <c r="P40" s="95">
        <v>1</v>
      </c>
    </row>
    <row r="41" spans="1:16" s="95" customFormat="1" x14ac:dyDescent="0.2">
      <c r="O41" s="95" t="str">
        <f t="shared" si="0"/>
        <v/>
      </c>
      <c r="P41" s="95">
        <v>1</v>
      </c>
    </row>
    <row r="42" spans="1:16" s="95" customFormat="1" x14ac:dyDescent="0.2">
      <c r="A42" s="90" t="s">
        <v>142</v>
      </c>
      <c r="O42" s="95" t="str">
        <f t="shared" si="0"/>
        <v/>
      </c>
      <c r="P42" s="95">
        <v>1</v>
      </c>
    </row>
    <row r="43" spans="1:16" s="95" customFormat="1" x14ac:dyDescent="0.2">
      <c r="A43" s="95" t="e">
        <v>#N/A</v>
      </c>
      <c r="G43" s="119" t="s">
        <v>7</v>
      </c>
      <c r="O43" s="95" t="str">
        <f t="shared" si="0"/>
        <v/>
      </c>
      <c r="P43" s="95">
        <v>1</v>
      </c>
    </row>
    <row r="44" spans="1:16" s="95" customFormat="1" x14ac:dyDescent="0.2">
      <c r="B44" s="98" t="s">
        <v>133</v>
      </c>
      <c r="C44" s="98" t="s">
        <v>134</v>
      </c>
      <c r="D44" s="98" t="s">
        <v>135</v>
      </c>
      <c r="E44" s="98" t="s">
        <v>136</v>
      </c>
      <c r="F44" s="98" t="s">
        <v>137</v>
      </c>
      <c r="G44" s="98" t="s">
        <v>138</v>
      </c>
      <c r="H44" s="96"/>
      <c r="I44" s="120" t="s">
        <v>143</v>
      </c>
      <c r="J44" s="120" t="s">
        <v>140</v>
      </c>
      <c r="O44" s="96" t="str">
        <f>IFERROR(IF(D44&lt;&gt;"",IF(D44&lt;&gt;$D$10,1,""),""),"")</f>
        <v/>
      </c>
      <c r="P44" s="95">
        <v>1</v>
      </c>
    </row>
    <row r="45" spans="1:16" s="95" customFormat="1" x14ac:dyDescent="0.2">
      <c r="B45" s="96" t="str">
        <f>IFERROR($A$43,"")</f>
        <v/>
      </c>
      <c r="C45" s="97"/>
      <c r="D45" s="95" t="s">
        <v>176</v>
      </c>
      <c r="E45" s="100"/>
      <c r="F45" s="121" t="s">
        <v>176</v>
      </c>
      <c r="G45" s="102" t="str">
        <f>IFERROR(E45*F45,"")</f>
        <v/>
      </c>
      <c r="I45" s="97"/>
      <c r="J45" s="95" t="s">
        <v>176</v>
      </c>
      <c r="O45" s="96" t="str">
        <f t="shared" ref="O45:O55" si="3">IFERROR(IF(D45&lt;&gt;"",IF(D45&lt;&gt;$D$10,1,""),""),"")</f>
        <v/>
      </c>
      <c r="P45" s="95">
        <v>1</v>
      </c>
    </row>
    <row r="46" spans="1:16" s="95" customFormat="1" x14ac:dyDescent="0.2">
      <c r="B46" s="96"/>
      <c r="C46" s="97"/>
      <c r="D46" s="95" t="s">
        <v>176</v>
      </c>
      <c r="E46" s="100"/>
      <c r="F46" s="121" t="s">
        <v>176</v>
      </c>
      <c r="G46" s="102"/>
      <c r="I46" s="96" t="str">
        <f>IF(C46&lt;&gt;"",I45+1,"")</f>
        <v/>
      </c>
      <c r="J46" s="95" t="s">
        <v>176</v>
      </c>
      <c r="O46" s="96" t="str">
        <f t="shared" si="3"/>
        <v/>
      </c>
      <c r="P46" s="95">
        <v>1</v>
      </c>
    </row>
    <row r="47" spans="1:16" s="95" customFormat="1" x14ac:dyDescent="0.2">
      <c r="B47" s="96"/>
      <c r="C47" s="96"/>
      <c r="E47" s="123"/>
      <c r="F47" s="101"/>
      <c r="G47" s="102"/>
      <c r="I47" s="96" t="str">
        <f t="shared" ref="I47" si="4">IF(C47&lt;&gt;"",I46+1,"")</f>
        <v/>
      </c>
      <c r="J47" s="95" t="s">
        <v>176</v>
      </c>
      <c r="O47" s="96" t="str">
        <f t="shared" si="3"/>
        <v/>
      </c>
      <c r="P47" s="95">
        <v>1</v>
      </c>
    </row>
    <row r="48" spans="1:16" s="95" customFormat="1" ht="15.9" customHeight="1" x14ac:dyDescent="0.2">
      <c r="B48" s="112" t="s">
        <v>141</v>
      </c>
      <c r="C48" s="112"/>
      <c r="D48" s="112"/>
      <c r="E48" s="114">
        <f>SUM(E45:E47)</f>
        <v>0</v>
      </c>
      <c r="F48" s="115"/>
      <c r="G48" s="112"/>
      <c r="H48" s="112"/>
      <c r="I48" s="112"/>
      <c r="J48" s="112"/>
      <c r="O48" s="96" t="str">
        <f t="shared" si="3"/>
        <v/>
      </c>
      <c r="P48" s="95">
        <v>1</v>
      </c>
    </row>
    <row r="49" spans="1:16" s="95" customFormat="1" x14ac:dyDescent="0.2">
      <c r="E49" s="95" t="b">
        <v>1</v>
      </c>
      <c r="O49" s="95" t="str">
        <f t="shared" si="3"/>
        <v/>
      </c>
      <c r="P49" s="95">
        <v>1</v>
      </c>
    </row>
    <row r="50" spans="1:16" s="95" customFormat="1" x14ac:dyDescent="0.2">
      <c r="A50" s="95" t="e">
        <v>#N/A</v>
      </c>
      <c r="G50" s="119" t="s">
        <v>7</v>
      </c>
      <c r="O50" s="95" t="str">
        <f t="shared" si="3"/>
        <v/>
      </c>
      <c r="P50" s="95">
        <v>1</v>
      </c>
    </row>
    <row r="51" spans="1:16" s="95" customFormat="1" x14ac:dyDescent="0.2">
      <c r="B51" s="98" t="s">
        <v>133</v>
      </c>
      <c r="C51" s="98" t="s">
        <v>134</v>
      </c>
      <c r="D51" s="98" t="s">
        <v>135</v>
      </c>
      <c r="E51" s="98" t="s">
        <v>136</v>
      </c>
      <c r="F51" s="98" t="s">
        <v>137</v>
      </c>
      <c r="G51" s="98" t="s">
        <v>138</v>
      </c>
      <c r="H51" s="96"/>
      <c r="I51" s="120" t="s">
        <v>143</v>
      </c>
      <c r="J51" s="120" t="s">
        <v>140</v>
      </c>
      <c r="O51" s="96" t="str">
        <f t="shared" si="3"/>
        <v/>
      </c>
      <c r="P51" s="95">
        <v>1</v>
      </c>
    </row>
    <row r="52" spans="1:16" s="95" customFormat="1" x14ac:dyDescent="0.2">
      <c r="B52" s="96" t="str">
        <f>IFERROR($A$50,"")</f>
        <v/>
      </c>
      <c r="C52" s="97"/>
      <c r="D52" s="96" t="s">
        <v>176</v>
      </c>
      <c r="E52" s="100"/>
      <c r="F52" s="124" t="s">
        <v>176</v>
      </c>
      <c r="G52" s="123" t="str">
        <f>IFERROR(E52*F52,"")</f>
        <v/>
      </c>
      <c r="H52" s="96"/>
      <c r="I52" s="97"/>
      <c r="J52" s="96" t="s">
        <v>176</v>
      </c>
      <c r="O52" s="96" t="str">
        <f t="shared" si="3"/>
        <v/>
      </c>
      <c r="P52" s="95">
        <v>1</v>
      </c>
    </row>
    <row r="53" spans="1:16" s="95" customFormat="1" x14ac:dyDescent="0.2">
      <c r="B53" s="96"/>
      <c r="C53" s="97"/>
      <c r="D53" s="96"/>
      <c r="E53" s="100"/>
      <c r="F53" s="124"/>
      <c r="G53" s="123"/>
      <c r="H53" s="96"/>
      <c r="I53" s="96" t="str">
        <f>IF(C53&lt;&gt;"",I52+1,"")</f>
        <v/>
      </c>
      <c r="J53" s="96" t="s">
        <v>176</v>
      </c>
      <c r="O53" s="96" t="str">
        <f t="shared" si="3"/>
        <v/>
      </c>
      <c r="P53" s="95">
        <v>1</v>
      </c>
    </row>
    <row r="54" spans="1:16" s="95" customFormat="1" x14ac:dyDescent="0.2">
      <c r="B54" s="96"/>
      <c r="C54" s="96"/>
      <c r="D54" s="96"/>
      <c r="E54" s="123"/>
      <c r="F54" s="124"/>
      <c r="G54" s="123"/>
      <c r="H54" s="96"/>
      <c r="I54" s="96" t="str">
        <f t="shared" ref="I54" si="5">IF(C54&lt;&gt;"",I53+1,"")</f>
        <v/>
      </c>
      <c r="J54" s="96" t="s">
        <v>176</v>
      </c>
      <c r="O54" s="96" t="str">
        <f t="shared" si="3"/>
        <v/>
      </c>
      <c r="P54" s="95">
        <v>1</v>
      </c>
    </row>
    <row r="55" spans="1:16" s="95" customFormat="1" ht="17.399999999999999" customHeight="1" x14ac:dyDescent="0.2">
      <c r="B55" s="112" t="s">
        <v>141</v>
      </c>
      <c r="C55" s="112"/>
      <c r="D55" s="112"/>
      <c r="E55" s="114">
        <f>SUM(E52:E54)</f>
        <v>0</v>
      </c>
      <c r="F55" s="115"/>
      <c r="G55" s="112"/>
      <c r="H55" s="112"/>
      <c r="I55" s="112"/>
      <c r="J55" s="112" t="s">
        <v>176</v>
      </c>
      <c r="O55" s="96" t="str">
        <f t="shared" si="3"/>
        <v/>
      </c>
      <c r="P55" s="95">
        <v>1</v>
      </c>
    </row>
    <row r="56" spans="1:16" s="95" customFormat="1" x14ac:dyDescent="0.2">
      <c r="A56" s="90"/>
      <c r="B56" s="96"/>
      <c r="C56" s="96"/>
      <c r="D56" s="96"/>
      <c r="E56" s="96"/>
      <c r="F56" s="96"/>
      <c r="G56" s="96"/>
      <c r="H56" s="96"/>
      <c r="I56" s="96"/>
      <c r="J56" s="96"/>
      <c r="O56" s="96"/>
    </row>
    <row r="57" spans="1:16" s="95" customFormat="1" x14ac:dyDescent="0.2">
      <c r="A57" s="95" t="s">
        <v>144</v>
      </c>
      <c r="B57" s="96"/>
      <c r="C57" s="96"/>
      <c r="D57" s="96"/>
      <c r="E57" s="123"/>
      <c r="F57" s="124"/>
      <c r="G57" s="125" t="s">
        <v>7</v>
      </c>
      <c r="H57" s="96"/>
      <c r="I57" s="96"/>
      <c r="J57" s="96"/>
      <c r="O57" s="96" t="str">
        <f t="shared" ref="O57:O63" si="6">IFERROR(IF(D57&lt;&gt;"",IF(D57&lt;&gt;$D$10,1,""),""),"")</f>
        <v/>
      </c>
      <c r="P57" s="95">
        <v>1</v>
      </c>
    </row>
    <row r="58" spans="1:16" s="95" customFormat="1" x14ac:dyDescent="0.2">
      <c r="A58" s="90" t="s">
        <v>145</v>
      </c>
      <c r="B58" s="96"/>
      <c r="C58" s="96"/>
      <c r="D58" s="96"/>
      <c r="E58" s="123"/>
      <c r="F58" s="124"/>
      <c r="G58" s="124"/>
      <c r="H58" s="96"/>
      <c r="I58" s="96">
        <v>0</v>
      </c>
      <c r="J58" s="96"/>
      <c r="O58" s="96" t="str">
        <f t="shared" si="6"/>
        <v/>
      </c>
      <c r="P58" s="95">
        <v>1</v>
      </c>
    </row>
    <row r="59" spans="1:16" s="95" customFormat="1" x14ac:dyDescent="0.2">
      <c r="B59" s="98" t="s">
        <v>133</v>
      </c>
      <c r="C59" s="98" t="s">
        <v>134</v>
      </c>
      <c r="D59" s="98" t="s">
        <v>135</v>
      </c>
      <c r="E59" s="98" t="s">
        <v>136</v>
      </c>
      <c r="F59" s="124"/>
      <c r="G59" s="124"/>
      <c r="H59" s="96"/>
      <c r="I59" s="120" t="s">
        <v>139</v>
      </c>
      <c r="J59" s="96"/>
      <c r="O59" s="96" t="str">
        <f t="shared" si="6"/>
        <v/>
      </c>
      <c r="P59" s="95">
        <v>1</v>
      </c>
    </row>
    <row r="60" spans="1:16" s="95" customFormat="1" x14ac:dyDescent="0.2">
      <c r="B60" s="95" t="s">
        <v>176</v>
      </c>
      <c r="C60" s="95" t="s">
        <v>176</v>
      </c>
      <c r="D60" s="95" t="s">
        <v>176</v>
      </c>
      <c r="E60" s="102" t="s">
        <v>176</v>
      </c>
      <c r="F60" s="101"/>
      <c r="G60" s="101"/>
      <c r="O60" s="95" t="str">
        <f t="shared" si="6"/>
        <v/>
      </c>
      <c r="P60" s="95">
        <v>1</v>
      </c>
    </row>
    <row r="61" spans="1:16" s="95" customFormat="1" x14ac:dyDescent="0.2">
      <c r="B61" s="95" t="s">
        <v>176</v>
      </c>
      <c r="D61" s="95" t="s">
        <v>176</v>
      </c>
      <c r="E61" s="102" t="s">
        <v>176</v>
      </c>
      <c r="F61" s="101"/>
      <c r="G61" s="101"/>
      <c r="I61" s="95" t="str">
        <f>IF(MAX($I$59:I60)+1&gt;$I$58,"",I60+1)</f>
        <v/>
      </c>
      <c r="O61" s="95" t="str">
        <f t="shared" si="6"/>
        <v/>
      </c>
      <c r="P61" s="95">
        <v>1</v>
      </c>
    </row>
    <row r="62" spans="1:16" s="95" customFormat="1" x14ac:dyDescent="0.2">
      <c r="E62" s="102" t="s">
        <v>176</v>
      </c>
      <c r="F62" s="101"/>
      <c r="G62" s="102"/>
      <c r="I62" s="95" t="str">
        <f>IF(MAX($I$59:I61)+1&gt;$I$58,"",I61+1)</f>
        <v/>
      </c>
      <c r="O62" s="95" t="str">
        <f t="shared" si="6"/>
        <v/>
      </c>
      <c r="P62" s="95">
        <v>1</v>
      </c>
    </row>
    <row r="63" spans="1:16" s="95" customFormat="1" ht="17.399999999999999" customHeight="1" x14ac:dyDescent="0.2">
      <c r="B63" s="112" t="s">
        <v>141</v>
      </c>
      <c r="C63" s="112"/>
      <c r="D63" s="112"/>
      <c r="E63" s="114">
        <f>SUM(E60:E62)</f>
        <v>0</v>
      </c>
      <c r="F63" s="115"/>
      <c r="G63" s="112"/>
      <c r="H63" s="112"/>
      <c r="I63" s="112"/>
      <c r="J63" s="112" t="s">
        <v>176</v>
      </c>
      <c r="O63" s="96" t="str">
        <f t="shared" si="6"/>
        <v/>
      </c>
      <c r="P63" s="95">
        <v>1</v>
      </c>
    </row>
    <row r="64" spans="1:16" s="95" customFormat="1" x14ac:dyDescent="0.2">
      <c r="E64" s="102"/>
      <c r="F64" s="101"/>
      <c r="G64" s="102"/>
      <c r="O64" s="95" t="str">
        <f>IFERROR(IF(D64&lt;&gt;"",IF(D64&lt;&gt;$D$10,1,""),""),"")</f>
        <v/>
      </c>
      <c r="P64" s="95">
        <v>1</v>
      </c>
    </row>
    <row r="65" spans="1:16" s="95" customFormat="1" x14ac:dyDescent="0.2">
      <c r="E65" s="102"/>
      <c r="F65" s="101"/>
      <c r="G65" s="102"/>
      <c r="O65" s="95" t="str">
        <f>IFERROR(IF(D65&lt;&gt;"",IF(D65&lt;&gt;$D$10,1,""),""),"")</f>
        <v/>
      </c>
      <c r="P65" s="95">
        <v>1</v>
      </c>
    </row>
    <row r="66" spans="1:16" s="95" customFormat="1" ht="24.6" customHeight="1" x14ac:dyDescent="0.2">
      <c r="B66" s="112" t="s">
        <v>146</v>
      </c>
      <c r="C66" s="112"/>
      <c r="D66" s="112"/>
      <c r="E66" s="114">
        <f>E39+E48+E55+E63</f>
        <v>287596421</v>
      </c>
      <c r="F66" s="115"/>
      <c r="G66" s="112"/>
      <c r="H66" s="112"/>
      <c r="I66" s="112"/>
      <c r="J66" s="112"/>
      <c r="O66" s="96" t="str">
        <f>IFERROR(IF(D66&lt;&gt;"",IF(D66&lt;&gt;$D$10,1,""),""),"")</f>
        <v/>
      </c>
      <c r="P66" s="95">
        <v>1</v>
      </c>
    </row>
    <row r="67" spans="1:16" s="95" customFormat="1" x14ac:dyDescent="0.2">
      <c r="E67" s="95" t="b">
        <v>1</v>
      </c>
      <c r="F67" s="101"/>
      <c r="G67" s="102"/>
      <c r="O67" s="95" t="str">
        <f>IFERROR(IF(D67&lt;&gt;"",IF(D67&lt;&gt;$D$10,1,""),""),"")</f>
        <v/>
      </c>
      <c r="P67" s="95">
        <v>1</v>
      </c>
    </row>
    <row r="68" spans="1:16" s="95" customFormat="1" x14ac:dyDescent="0.2">
      <c r="E68" s="102"/>
      <c r="O68" s="95" t="str">
        <f>IFERROR(IF(D68&lt;&gt;"",IF(D68&lt;&gt;$D$10,1,""),""),"")</f>
        <v/>
      </c>
      <c r="P68" s="95">
        <v>1</v>
      </c>
    </row>
    <row r="69" spans="1:16" s="95" customFormat="1" x14ac:dyDescent="0.2">
      <c r="A69" s="90"/>
      <c r="E69" s="102"/>
      <c r="F69" s="102"/>
      <c r="O69" s="95" t="str">
        <f t="shared" ref="O69" si="7">IFERROR(IF(D69&lt;&gt;"",IF(D69&lt;&gt;$D$10,1,""),""),"")</f>
        <v/>
      </c>
      <c r="P69" s="95">
        <v>1</v>
      </c>
    </row>
    <row r="70" spans="1:16" s="95" customFormat="1" x14ac:dyDescent="0.2">
      <c r="A70" s="90" t="s">
        <v>147</v>
      </c>
    </row>
    <row r="71" spans="1:16" s="95" customFormat="1" x14ac:dyDescent="0.2">
      <c r="B71" s="98" t="s">
        <v>133</v>
      </c>
      <c r="C71" s="98" t="s">
        <v>134</v>
      </c>
      <c r="D71" s="98" t="s">
        <v>135</v>
      </c>
      <c r="E71" s="98" t="s">
        <v>148</v>
      </c>
      <c r="F71" s="98" t="s">
        <v>137</v>
      </c>
      <c r="G71" s="98" t="s">
        <v>138</v>
      </c>
      <c r="H71" s="96"/>
      <c r="I71" s="120" t="s">
        <v>143</v>
      </c>
      <c r="J71" s="120" t="s">
        <v>140</v>
      </c>
      <c r="O71" s="96" t="str">
        <f t="shared" ref="O71:O82" si="8">IFERROR(IF(D71&lt;&gt;"",IF(D71&lt;&gt;$D$10,1,""),""),"")</f>
        <v/>
      </c>
      <c r="P71" s="95">
        <v>1</v>
      </c>
    </row>
    <row r="72" spans="1:16" s="95" customFormat="1" x14ac:dyDescent="0.2">
      <c r="B72" s="96" t="str">
        <f>$A$70</f>
        <v>e. 不動産（鑑定評価額）</v>
      </c>
      <c r="C72" s="97" t="s">
        <v>149</v>
      </c>
      <c r="D72" s="95" t="s">
        <v>177</v>
      </c>
      <c r="E72" s="100">
        <v>328362500</v>
      </c>
      <c r="F72" s="126">
        <v>1</v>
      </c>
      <c r="G72" s="123">
        <f>E72*F72</f>
        <v>328362500</v>
      </c>
      <c r="H72" s="96"/>
      <c r="I72" s="97">
        <v>1</v>
      </c>
      <c r="J72" s="96">
        <v>2202</v>
      </c>
      <c r="O72" s="96">
        <f t="shared" si="8"/>
        <v>1</v>
      </c>
      <c r="P72" s="95">
        <v>1</v>
      </c>
    </row>
    <row r="73" spans="1:16" s="95" customFormat="1" x14ac:dyDescent="0.2">
      <c r="B73" s="96"/>
      <c r="C73" s="96"/>
      <c r="E73" s="123"/>
      <c r="F73" s="126" t="s">
        <v>176</v>
      </c>
      <c r="G73" s="123"/>
      <c r="H73" s="96"/>
      <c r="I73" s="96" t="str">
        <f>IF(C73&lt;&gt;"",#REF!+1,"")</f>
        <v/>
      </c>
      <c r="J73" s="96" t="s">
        <v>176</v>
      </c>
      <c r="O73" s="96" t="str">
        <f t="shared" si="8"/>
        <v/>
      </c>
      <c r="P73" s="95">
        <v>1</v>
      </c>
    </row>
    <row r="74" spans="1:16" s="95" customFormat="1" ht="17.399999999999999" customHeight="1" x14ac:dyDescent="0.2">
      <c r="B74" s="112" t="s">
        <v>141</v>
      </c>
      <c r="C74" s="112"/>
      <c r="D74" s="112"/>
      <c r="E74" s="114">
        <f>SUM(E72:E73)</f>
        <v>328362500</v>
      </c>
      <c r="F74" s="115"/>
      <c r="G74" s="114">
        <f>SUM(G72:G73)</f>
        <v>328362500</v>
      </c>
      <c r="H74" s="112"/>
      <c r="I74" s="112"/>
      <c r="J74" s="112" t="s">
        <v>176</v>
      </c>
      <c r="O74" s="96" t="str">
        <f t="shared" si="8"/>
        <v/>
      </c>
      <c r="P74" s="95">
        <v>1</v>
      </c>
    </row>
    <row r="75" spans="1:16" s="95" customFormat="1" x14ac:dyDescent="0.2">
      <c r="O75" s="95" t="str">
        <f t="shared" si="8"/>
        <v/>
      </c>
      <c r="P75" s="95">
        <v>1</v>
      </c>
    </row>
    <row r="76" spans="1:16" s="95" customFormat="1" x14ac:dyDescent="0.2"/>
    <row r="77" spans="1:16" s="95" customFormat="1" x14ac:dyDescent="0.2"/>
    <row r="78" spans="1:16" s="95" customFormat="1" x14ac:dyDescent="0.2">
      <c r="E78" s="102"/>
      <c r="F78" s="101"/>
      <c r="G78" s="102"/>
      <c r="O78" s="95" t="str">
        <f>IFERROR(IF(D78&lt;&gt;"",IF(D78&lt;&gt;$D$10,1,""),""),"")</f>
        <v/>
      </c>
      <c r="P78" s="95">
        <v>1</v>
      </c>
    </row>
    <row r="79" spans="1:16" s="95" customFormat="1" ht="24.6" customHeight="1" x14ac:dyDescent="0.2">
      <c r="B79" s="112" t="s">
        <v>150</v>
      </c>
      <c r="C79" s="112"/>
      <c r="D79" s="112"/>
      <c r="E79" s="114">
        <f>E66-E63+E74-SUMIFS($E$11:$E$39,$D$11:$D$39,$D$72)</f>
        <v>342801002</v>
      </c>
      <c r="F79" s="115"/>
      <c r="G79" s="112"/>
      <c r="H79" s="112"/>
      <c r="I79" s="112"/>
      <c r="J79" s="112"/>
      <c r="O79" s="96" t="str">
        <f>IFERROR(IF(D79&lt;&gt;"",IF(D79&lt;&gt;$D$10,1,""),""),"")</f>
        <v/>
      </c>
      <c r="P79" s="95">
        <v>1</v>
      </c>
    </row>
    <row r="80" spans="1:16" s="95" customFormat="1" x14ac:dyDescent="0.2">
      <c r="E80" s="95" t="b">
        <f>ABS(E79-SUMIFS($E$11:$E$38,F11:F38,"欄外")-'RA表（オンバラ）'!G53)&lt;100</f>
        <v>1</v>
      </c>
      <c r="F80" s="101"/>
      <c r="G80" s="102"/>
      <c r="O80" s="95" t="str">
        <f>IFERROR(IF(D80&lt;&gt;"",IF(D80&lt;&gt;$D$10,1,""),""),"")</f>
        <v/>
      </c>
      <c r="P80" s="95">
        <v>1</v>
      </c>
    </row>
    <row r="81" spans="4:16" s="95" customFormat="1" x14ac:dyDescent="0.2">
      <c r="O81" s="95" t="str">
        <f>IFERROR(IF(D81&lt;&gt;"",IF(D81&lt;&gt;$D$10,1,""),""),"")</f>
        <v/>
      </c>
      <c r="P81" s="95">
        <v>1</v>
      </c>
    </row>
    <row r="82" spans="4:16" s="95" customFormat="1" x14ac:dyDescent="0.2">
      <c r="D82" s="102"/>
      <c r="O82" s="95" t="str">
        <f t="shared" si="8"/>
        <v/>
      </c>
      <c r="P82" s="95">
        <v>1</v>
      </c>
    </row>
    <row r="83" spans="4:16" s="95" customFormat="1" x14ac:dyDescent="0.2"/>
    <row r="84" spans="4:16" s="95" customFormat="1" x14ac:dyDescent="0.2">
      <c r="D84" s="102"/>
    </row>
    <row r="85" spans="4:16" s="95" customFormat="1" x14ac:dyDescent="0.2"/>
    <row r="86" spans="4:16" s="95" customFormat="1" x14ac:dyDescent="0.2"/>
    <row r="87" spans="4:16" s="95" customFormat="1" x14ac:dyDescent="0.2"/>
    <row r="88" spans="4:16" s="95" customFormat="1" x14ac:dyDescent="0.2"/>
    <row r="89" spans="4:16" s="95" customFormat="1" x14ac:dyDescent="0.2"/>
  </sheetData>
  <autoFilter ref="A1:P82" xr:uid="{6D966BD6-B994-4B20-BEEE-0539851C72BD}"/>
  <phoneticPr fontId="4"/>
  <printOptions horizontalCentered="1"/>
  <pageMargins left="0.39370078740157483" right="0.39370078740157483" top="0.78740157480314965" bottom="0.39370078740157483" header="0.19685039370078741" footer="0"/>
  <pageSetup paperSize="9" scale="53" fitToHeight="0" orientation="portrait" cellComments="asDisplayed"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rowBreaks count="1" manualBreakCount="1">
    <brk id="5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3B9E-D27F-4E09-AA50-69ED38F9C478}">
  <sheetPr>
    <tabColor theme="9" tint="0.79998168889431442"/>
  </sheetPr>
  <dimension ref="A1:T156"/>
  <sheetViews>
    <sheetView zoomScale="55" zoomScaleNormal="55" workbookViewId="0">
      <selection activeCell="M15" sqref="M15"/>
    </sheetView>
  </sheetViews>
  <sheetFormatPr defaultColWidth="8.88671875" defaultRowHeight="13.2" x14ac:dyDescent="0.2"/>
  <cols>
    <col min="1" max="1" width="8.88671875" style="94"/>
    <col min="2" max="2" width="22.44140625" style="93" customWidth="1"/>
    <col min="3" max="3" width="27.109375" style="93" bestFit="1" customWidth="1"/>
    <col min="4" max="4" width="55.44140625" style="93" bestFit="1" customWidth="1"/>
    <col min="5" max="5" width="18.44140625" style="93" customWidth="1"/>
    <col min="6" max="6" width="12.44140625" style="93" bestFit="1" customWidth="1"/>
    <col min="7" max="7" width="19" style="93" customWidth="1"/>
    <col min="8" max="9" width="18.88671875" style="93" customWidth="1"/>
    <col min="10" max="12" width="14.88671875" style="93" customWidth="1"/>
    <col min="13" max="13" width="8.88671875" style="94"/>
    <col min="14" max="14" width="10" style="93" customWidth="1"/>
    <col min="15" max="15" width="10.88671875" style="93" customWidth="1"/>
    <col min="16" max="16" width="8.88671875" style="93"/>
    <col min="17" max="17" width="32.88671875" style="93" bestFit="1" customWidth="1"/>
    <col min="18" max="18" width="15.88671875" style="93" bestFit="1" customWidth="1"/>
    <col min="19" max="19" width="7.109375" style="93" customWidth="1"/>
    <col min="20" max="16384" width="8.88671875" style="93"/>
  </cols>
  <sheetData>
    <row r="1" spans="1:20" x14ac:dyDescent="0.2">
      <c r="A1" s="89" t="s">
        <v>151</v>
      </c>
    </row>
    <row r="2" spans="1:20" x14ac:dyDescent="0.2">
      <c r="A2" s="95"/>
      <c r="B2" s="96"/>
      <c r="C2" s="96"/>
      <c r="D2" s="96"/>
      <c r="E2" s="96"/>
      <c r="F2" s="96"/>
      <c r="G2" s="96"/>
      <c r="H2" s="96"/>
      <c r="I2" s="96"/>
      <c r="J2" s="96"/>
      <c r="K2" s="96"/>
      <c r="L2" s="91" t="s">
        <v>7</v>
      </c>
      <c r="M2" s="95"/>
      <c r="N2" s="96"/>
      <c r="O2" s="96"/>
      <c r="P2" s="96"/>
      <c r="Q2" s="96"/>
    </row>
    <row r="3" spans="1:20" x14ac:dyDescent="0.2">
      <c r="A3" s="95"/>
      <c r="B3" s="96"/>
      <c r="C3" s="96"/>
      <c r="D3" s="96"/>
      <c r="E3" s="96"/>
      <c r="F3" s="96"/>
      <c r="G3" s="96"/>
      <c r="H3" s="96"/>
      <c r="I3" s="96"/>
      <c r="J3" s="96"/>
      <c r="K3" s="96"/>
      <c r="L3" s="95"/>
      <c r="M3" s="95"/>
      <c r="N3" s="96"/>
      <c r="O3" s="97" t="s">
        <v>152</v>
      </c>
      <c r="P3" s="96"/>
      <c r="Q3" s="96"/>
    </row>
    <row r="4" spans="1:20" s="94" customFormat="1" x14ac:dyDescent="0.2">
      <c r="A4" s="95" t="s">
        <v>153</v>
      </c>
      <c r="B4" s="95"/>
      <c r="C4" s="95"/>
      <c r="D4" s="95"/>
      <c r="E4" s="95"/>
      <c r="F4" s="95"/>
      <c r="G4" s="95"/>
      <c r="H4" s="95"/>
      <c r="I4" s="95"/>
      <c r="J4" s="95"/>
      <c r="K4" s="95"/>
      <c r="L4" s="95"/>
      <c r="M4" s="95"/>
      <c r="N4" s="95"/>
      <c r="O4" s="95"/>
      <c r="P4" s="95"/>
      <c r="Q4" s="95" t="s">
        <v>154</v>
      </c>
    </row>
    <row r="5" spans="1:20" x14ac:dyDescent="0.2">
      <c r="A5" s="95"/>
      <c r="B5" s="98" t="s">
        <v>155</v>
      </c>
      <c r="C5" s="98" t="s">
        <v>134</v>
      </c>
      <c r="D5" s="98" t="s">
        <v>156</v>
      </c>
      <c r="E5" s="98" t="s">
        <v>96</v>
      </c>
      <c r="F5" s="98" t="s">
        <v>157</v>
      </c>
      <c r="G5" s="98" t="s">
        <v>158</v>
      </c>
      <c r="H5" s="98" t="s">
        <v>159</v>
      </c>
      <c r="I5" s="98" t="s">
        <v>160</v>
      </c>
      <c r="J5" s="98" t="s">
        <v>161</v>
      </c>
      <c r="K5" s="98" t="s">
        <v>154</v>
      </c>
      <c r="L5" s="98" t="s">
        <v>162</v>
      </c>
      <c r="M5" s="95"/>
      <c r="N5" s="98" t="s">
        <v>163</v>
      </c>
      <c r="O5" s="98" t="s">
        <v>164</v>
      </c>
      <c r="P5" s="96"/>
      <c r="Q5" s="98" t="s">
        <v>165</v>
      </c>
      <c r="R5" s="98" t="s">
        <v>166</v>
      </c>
      <c r="S5" s="98" t="s">
        <v>167</v>
      </c>
      <c r="T5" s="98" t="s">
        <v>168</v>
      </c>
    </row>
    <row r="6" spans="1:20" x14ac:dyDescent="0.2">
      <c r="A6" s="95"/>
      <c r="B6" s="97"/>
      <c r="C6" s="99"/>
      <c r="D6" s="95" t="s">
        <v>176</v>
      </c>
      <c r="E6" s="100"/>
      <c r="F6" s="101" t="s">
        <v>176</v>
      </c>
      <c r="G6" s="102" t="str">
        <f>IF(F6&lt;&gt;"",H6*F6,"")</f>
        <v/>
      </c>
      <c r="H6" s="102" t="str">
        <f>IF(E6&lt;&gt;"",(L6+E6*K6)*1.5,"")</f>
        <v/>
      </c>
      <c r="I6" s="103" t="str">
        <f>IF(E6="","",'RA表（オンバラ）'!$C$5)</f>
        <v/>
      </c>
      <c r="J6" s="104"/>
      <c r="K6" s="105" t="str">
        <f>IF(E6="","",VLOOKUP(O6,$S$6:$T$8,2,1))</f>
        <v/>
      </c>
      <c r="L6" s="100"/>
      <c r="M6" s="95"/>
      <c r="N6" s="96" t="s">
        <v>176</v>
      </c>
      <c r="O6" s="106" t="str">
        <f>IF(E6="","",YEARFRAC(I6,J6,1))</f>
        <v/>
      </c>
      <c r="P6" s="96"/>
      <c r="Q6" s="96" t="s">
        <v>169</v>
      </c>
      <c r="R6" s="93" t="s">
        <v>170</v>
      </c>
      <c r="S6" s="93">
        <v>0</v>
      </c>
      <c r="T6" s="107">
        <v>0</v>
      </c>
    </row>
    <row r="7" spans="1:20" x14ac:dyDescent="0.2">
      <c r="A7" s="95"/>
      <c r="B7" s="97"/>
      <c r="C7" s="108"/>
      <c r="D7" s="95" t="s">
        <v>176</v>
      </c>
      <c r="E7" s="100"/>
      <c r="F7" s="101" t="s">
        <v>176</v>
      </c>
      <c r="G7" s="102" t="str">
        <f t="shared" ref="G7:G16" si="0">IF(F7&lt;&gt;"",H7*F7,"")</f>
        <v/>
      </c>
      <c r="H7" s="102" t="str">
        <f t="shared" ref="H7:H16" si="1">IF(E7&lt;&gt;"",(L7+E7*K7)*1.5,"")</f>
        <v/>
      </c>
      <c r="I7" s="103" t="str">
        <f>IF(E7="","",'RA表（オンバラ）'!$C$5)</f>
        <v/>
      </c>
      <c r="J7" s="104"/>
      <c r="K7" s="105" t="str">
        <f t="shared" ref="K7:K17" si="2">IF(E7="","",VLOOKUP(O7,$S$6:$T$8,2,1))</f>
        <v/>
      </c>
      <c r="L7" s="100"/>
      <c r="M7" s="95"/>
      <c r="N7" s="96" t="s">
        <v>176</v>
      </c>
      <c r="O7" s="106" t="str">
        <f t="shared" ref="O7:O17" si="3">IF(E7="","",YEARFRAC(I7,J7,1))</f>
        <v/>
      </c>
      <c r="P7" s="96"/>
      <c r="Q7" s="96"/>
      <c r="R7" s="93" t="s">
        <v>171</v>
      </c>
      <c r="S7" s="93">
        <v>1</v>
      </c>
      <c r="T7" s="107">
        <v>5.0000000000000001E-3</v>
      </c>
    </row>
    <row r="8" spans="1:20" x14ac:dyDescent="0.2">
      <c r="A8" s="95"/>
      <c r="B8" s="97"/>
      <c r="C8" s="99"/>
      <c r="D8" s="95" t="s">
        <v>176</v>
      </c>
      <c r="E8" s="100"/>
      <c r="F8" s="101" t="s">
        <v>176</v>
      </c>
      <c r="G8" s="102" t="str">
        <f t="shared" si="0"/>
        <v/>
      </c>
      <c r="H8" s="102" t="str">
        <f t="shared" si="1"/>
        <v/>
      </c>
      <c r="I8" s="103" t="str">
        <f>IF(E8="","",'RA表（オンバラ）'!$C$5)</f>
        <v/>
      </c>
      <c r="J8" s="104"/>
      <c r="K8" s="105" t="str">
        <f t="shared" si="2"/>
        <v/>
      </c>
      <c r="L8" s="100"/>
      <c r="M8" s="95"/>
      <c r="N8" s="96" t="s">
        <v>176</v>
      </c>
      <c r="O8" s="106" t="str">
        <f t="shared" si="3"/>
        <v/>
      </c>
      <c r="P8" s="96"/>
      <c r="Q8" s="109"/>
      <c r="R8" s="110" t="s">
        <v>172</v>
      </c>
      <c r="S8" s="110">
        <v>5</v>
      </c>
      <c r="T8" s="111">
        <v>1.4999999999999999E-2</v>
      </c>
    </row>
    <row r="9" spans="1:20" x14ac:dyDescent="0.2">
      <c r="A9" s="95"/>
      <c r="B9" s="97"/>
      <c r="C9" s="99"/>
      <c r="D9" s="95" t="s">
        <v>176</v>
      </c>
      <c r="E9" s="100"/>
      <c r="F9" s="101" t="s">
        <v>176</v>
      </c>
      <c r="G9" s="102" t="str">
        <f t="shared" si="0"/>
        <v/>
      </c>
      <c r="H9" s="102" t="str">
        <f t="shared" si="1"/>
        <v/>
      </c>
      <c r="I9" s="103" t="str">
        <f>IF(E9="","",'RA表（オンバラ）'!$C$5)</f>
        <v/>
      </c>
      <c r="J9" s="104"/>
      <c r="K9" s="105" t="str">
        <f t="shared" si="2"/>
        <v/>
      </c>
      <c r="L9" s="100"/>
      <c r="M9" s="95"/>
      <c r="N9" s="96" t="s">
        <v>176</v>
      </c>
      <c r="O9" s="106" t="str">
        <f t="shared" si="3"/>
        <v/>
      </c>
      <c r="P9" s="96"/>
      <c r="Q9" s="96" t="s">
        <v>173</v>
      </c>
      <c r="R9" s="93" t="s">
        <v>170</v>
      </c>
      <c r="S9" s="93">
        <v>0</v>
      </c>
      <c r="T9" s="107">
        <v>0.01</v>
      </c>
    </row>
    <row r="10" spans="1:20" x14ac:dyDescent="0.2">
      <c r="A10" s="95"/>
      <c r="B10" s="97"/>
      <c r="C10" s="99"/>
      <c r="D10" s="95" t="s">
        <v>176</v>
      </c>
      <c r="E10" s="100"/>
      <c r="F10" s="101" t="s">
        <v>176</v>
      </c>
      <c r="G10" s="102" t="str">
        <f t="shared" si="0"/>
        <v/>
      </c>
      <c r="H10" s="102" t="str">
        <f t="shared" si="1"/>
        <v/>
      </c>
      <c r="I10" s="103" t="str">
        <f>IF(E10="","",'RA表（オンバラ）'!$C$5)</f>
        <v/>
      </c>
      <c r="J10" s="104"/>
      <c r="K10" s="105" t="str">
        <f t="shared" si="2"/>
        <v/>
      </c>
      <c r="L10" s="100"/>
      <c r="M10" s="95"/>
      <c r="N10" s="96" t="s">
        <v>176</v>
      </c>
      <c r="O10" s="106" t="str">
        <f t="shared" si="3"/>
        <v/>
      </c>
      <c r="P10" s="96"/>
      <c r="Q10" s="96"/>
      <c r="R10" s="93" t="s">
        <v>171</v>
      </c>
      <c r="S10" s="93">
        <v>1</v>
      </c>
      <c r="T10" s="107">
        <v>0.05</v>
      </c>
    </row>
    <row r="11" spans="1:20" x14ac:dyDescent="0.2">
      <c r="A11" s="95"/>
      <c r="B11" s="97"/>
      <c r="C11" s="99"/>
      <c r="D11" s="95" t="s">
        <v>176</v>
      </c>
      <c r="E11" s="100"/>
      <c r="F11" s="101" t="s">
        <v>176</v>
      </c>
      <c r="G11" s="102" t="str">
        <f t="shared" si="0"/>
        <v/>
      </c>
      <c r="H11" s="102" t="str">
        <f t="shared" si="1"/>
        <v/>
      </c>
      <c r="I11" s="103" t="str">
        <f>IF(E11="","",'RA表（オンバラ）'!$C$5)</f>
        <v/>
      </c>
      <c r="J11" s="104"/>
      <c r="K11" s="105" t="str">
        <f t="shared" si="2"/>
        <v/>
      </c>
      <c r="L11" s="100"/>
      <c r="M11" s="95"/>
      <c r="N11" s="96" t="s">
        <v>176</v>
      </c>
      <c r="O11" s="106" t="str">
        <f t="shared" si="3"/>
        <v/>
      </c>
      <c r="P11" s="96"/>
      <c r="Q11" s="96"/>
      <c r="R11" s="93" t="s">
        <v>172</v>
      </c>
      <c r="S11" s="93">
        <v>5</v>
      </c>
      <c r="T11" s="107">
        <v>7.4999999999999997E-2</v>
      </c>
    </row>
    <row r="12" spans="1:20" x14ac:dyDescent="0.2">
      <c r="A12" s="95"/>
      <c r="B12" s="97"/>
      <c r="C12" s="99"/>
      <c r="D12" s="95" t="s">
        <v>176</v>
      </c>
      <c r="E12" s="100"/>
      <c r="F12" s="101" t="s">
        <v>176</v>
      </c>
      <c r="G12" s="102" t="str">
        <f t="shared" si="0"/>
        <v/>
      </c>
      <c r="H12" s="102" t="str">
        <f t="shared" si="1"/>
        <v/>
      </c>
      <c r="I12" s="103" t="str">
        <f>IF(E12="","",'RA表（オンバラ）'!$C$5)</f>
        <v/>
      </c>
      <c r="J12" s="104"/>
      <c r="K12" s="105" t="str">
        <f t="shared" si="2"/>
        <v/>
      </c>
      <c r="L12" s="100"/>
      <c r="M12" s="95"/>
      <c r="N12" s="96" t="s">
        <v>176</v>
      </c>
      <c r="O12" s="106" t="str">
        <f t="shared" si="3"/>
        <v/>
      </c>
      <c r="P12" s="96"/>
      <c r="Q12" s="96"/>
    </row>
    <row r="13" spans="1:20" x14ac:dyDescent="0.2">
      <c r="A13" s="95"/>
      <c r="B13" s="97"/>
      <c r="C13" s="108"/>
      <c r="D13" s="95" t="s">
        <v>176</v>
      </c>
      <c r="E13" s="100"/>
      <c r="F13" s="101" t="s">
        <v>176</v>
      </c>
      <c r="G13" s="102" t="str">
        <f t="shared" si="0"/>
        <v/>
      </c>
      <c r="H13" s="102" t="str">
        <f t="shared" si="1"/>
        <v/>
      </c>
      <c r="I13" s="103" t="str">
        <f>IF(E13="","",'RA表（オンバラ）'!$C$5)</f>
        <v/>
      </c>
      <c r="J13" s="104"/>
      <c r="K13" s="105" t="str">
        <f t="shared" si="2"/>
        <v/>
      </c>
      <c r="L13" s="100"/>
      <c r="M13" s="95"/>
      <c r="N13" s="96" t="s">
        <v>176</v>
      </c>
      <c r="O13" s="106" t="str">
        <f t="shared" si="3"/>
        <v/>
      </c>
      <c r="P13" s="96"/>
      <c r="Q13" s="96"/>
    </row>
    <row r="14" spans="1:20" x14ac:dyDescent="0.2">
      <c r="A14" s="95"/>
      <c r="B14" s="97"/>
      <c r="C14" s="108"/>
      <c r="D14" s="95" t="s">
        <v>176</v>
      </c>
      <c r="E14" s="100"/>
      <c r="F14" s="101" t="s">
        <v>176</v>
      </c>
      <c r="G14" s="102" t="str">
        <f t="shared" si="0"/>
        <v/>
      </c>
      <c r="H14" s="102" t="str">
        <f t="shared" si="1"/>
        <v/>
      </c>
      <c r="I14" s="103" t="str">
        <f>IF(E14="","",'RA表（オンバラ）'!$C$5)</f>
        <v/>
      </c>
      <c r="J14" s="104"/>
      <c r="K14" s="105" t="str">
        <f t="shared" si="2"/>
        <v/>
      </c>
      <c r="L14" s="100"/>
      <c r="M14" s="95"/>
      <c r="N14" s="96" t="s">
        <v>176</v>
      </c>
      <c r="O14" s="106" t="str">
        <f t="shared" si="3"/>
        <v/>
      </c>
      <c r="P14" s="96"/>
      <c r="Q14" s="96"/>
    </row>
    <row r="15" spans="1:20" x14ac:dyDescent="0.2">
      <c r="A15" s="95"/>
      <c r="B15" s="97"/>
      <c r="C15" s="108"/>
      <c r="D15" s="95" t="s">
        <v>176</v>
      </c>
      <c r="E15" s="100"/>
      <c r="F15" s="101" t="s">
        <v>176</v>
      </c>
      <c r="G15" s="102" t="str">
        <f t="shared" si="0"/>
        <v/>
      </c>
      <c r="H15" s="102" t="str">
        <f t="shared" si="1"/>
        <v/>
      </c>
      <c r="I15" s="103" t="str">
        <f>IF(E15="","",'RA表（オンバラ）'!$C$5)</f>
        <v/>
      </c>
      <c r="J15" s="104"/>
      <c r="K15" s="105" t="str">
        <f t="shared" si="2"/>
        <v/>
      </c>
      <c r="L15" s="100"/>
      <c r="M15" s="95"/>
      <c r="N15" s="96" t="s">
        <v>176</v>
      </c>
      <c r="O15" s="106" t="str">
        <f t="shared" si="3"/>
        <v/>
      </c>
      <c r="P15" s="96"/>
      <c r="Q15" s="96"/>
    </row>
    <row r="16" spans="1:20" x14ac:dyDescent="0.2">
      <c r="A16" s="95"/>
      <c r="B16" s="97"/>
      <c r="C16" s="108"/>
      <c r="D16" s="95" t="s">
        <v>176</v>
      </c>
      <c r="E16" s="100"/>
      <c r="F16" s="101" t="s">
        <v>176</v>
      </c>
      <c r="G16" s="102" t="str">
        <f t="shared" si="0"/>
        <v/>
      </c>
      <c r="H16" s="102" t="str">
        <f t="shared" si="1"/>
        <v/>
      </c>
      <c r="I16" s="103" t="str">
        <f>IF(E16="","",'RA表（オンバラ）'!$C$5)</f>
        <v/>
      </c>
      <c r="J16" s="104"/>
      <c r="K16" s="105" t="str">
        <f t="shared" si="2"/>
        <v/>
      </c>
      <c r="L16" s="100"/>
      <c r="M16" s="95"/>
      <c r="N16" s="96" t="s">
        <v>176</v>
      </c>
      <c r="O16" s="106" t="str">
        <f t="shared" si="3"/>
        <v/>
      </c>
      <c r="P16" s="96"/>
      <c r="Q16" s="96"/>
    </row>
    <row r="17" spans="1:20" x14ac:dyDescent="0.2">
      <c r="A17" s="95"/>
      <c r="B17" s="112" t="s">
        <v>174</v>
      </c>
      <c r="C17" s="113"/>
      <c r="D17" s="112"/>
      <c r="E17" s="114"/>
      <c r="F17" s="115"/>
      <c r="G17" s="112"/>
      <c r="H17" s="112"/>
      <c r="I17" s="112" t="str">
        <f>IF(E17="","",'RA表（オンバラ）'!C16)</f>
        <v/>
      </c>
      <c r="J17" s="112"/>
      <c r="K17" s="112" t="str">
        <f t="shared" si="2"/>
        <v/>
      </c>
      <c r="L17" s="112"/>
      <c r="N17" s="112" t="s">
        <v>176</v>
      </c>
      <c r="O17" s="112" t="str">
        <f t="shared" si="3"/>
        <v/>
      </c>
      <c r="P17" s="96"/>
      <c r="Q17" s="96"/>
      <c r="R17" s="96"/>
      <c r="S17" s="96"/>
      <c r="T17" s="96"/>
    </row>
    <row r="18" spans="1:20" x14ac:dyDescent="0.2">
      <c r="B18" s="94"/>
      <c r="C18" s="94"/>
      <c r="D18" s="94"/>
      <c r="E18" s="116">
        <f>SUM(E6:E17)</f>
        <v>0</v>
      </c>
      <c r="F18" s="92" t="str">
        <f>IFERROR(G18/H18,"")</f>
        <v/>
      </c>
      <c r="G18" s="116">
        <f>SUM(G6:G17)</f>
        <v>0</v>
      </c>
      <c r="H18" s="116">
        <f>SUM(H6:H17)</f>
        <v>0</v>
      </c>
      <c r="I18" s="94"/>
      <c r="J18" s="94"/>
      <c r="K18" s="94"/>
      <c r="L18" s="94"/>
      <c r="N18" s="94"/>
      <c r="O18" s="94"/>
      <c r="Q18" s="96"/>
      <c r="R18" s="96"/>
      <c r="S18" s="96"/>
      <c r="T18" s="96"/>
    </row>
    <row r="19" spans="1:20" x14ac:dyDescent="0.2">
      <c r="B19" s="94"/>
      <c r="C19" s="94"/>
      <c r="D19" s="94"/>
      <c r="E19" s="94"/>
      <c r="F19" s="94"/>
      <c r="G19" s="94"/>
      <c r="H19" s="94"/>
      <c r="I19" s="94"/>
      <c r="J19" s="94"/>
      <c r="K19" s="94"/>
      <c r="L19" s="94"/>
      <c r="N19" s="94"/>
      <c r="O19" s="94"/>
      <c r="Q19" s="96"/>
      <c r="R19" s="96"/>
      <c r="S19" s="96"/>
      <c r="T19" s="96"/>
    </row>
    <row r="20" spans="1:20" x14ac:dyDescent="0.2">
      <c r="A20" s="95" t="s">
        <v>111</v>
      </c>
      <c r="B20" s="95"/>
      <c r="C20" s="95"/>
      <c r="D20" s="95"/>
      <c r="E20" s="95"/>
      <c r="F20" s="95"/>
      <c r="G20" s="95"/>
      <c r="H20" s="95"/>
      <c r="I20" s="95"/>
      <c r="J20" s="95"/>
      <c r="K20" s="95"/>
      <c r="L20" s="25" t="s">
        <v>7</v>
      </c>
      <c r="M20" s="95"/>
      <c r="N20" s="95"/>
      <c r="O20" s="95"/>
      <c r="P20" s="96"/>
      <c r="Q20" s="96"/>
      <c r="R20" s="96"/>
      <c r="S20" s="96"/>
      <c r="T20" s="96"/>
    </row>
    <row r="21" spans="1:20" x14ac:dyDescent="0.2">
      <c r="A21" s="95"/>
      <c r="B21" s="98" t="s">
        <v>155</v>
      </c>
      <c r="C21" s="98" t="s">
        <v>134</v>
      </c>
      <c r="D21" s="98" t="s">
        <v>156</v>
      </c>
      <c r="E21" s="98" t="s">
        <v>96</v>
      </c>
      <c r="F21" s="98" t="s">
        <v>157</v>
      </c>
      <c r="G21" s="98" t="s">
        <v>158</v>
      </c>
      <c r="H21" s="98" t="s">
        <v>159</v>
      </c>
      <c r="I21" s="98" t="s">
        <v>160</v>
      </c>
      <c r="J21" s="98" t="s">
        <v>161</v>
      </c>
      <c r="K21" s="98" t="s">
        <v>154</v>
      </c>
      <c r="L21" s="98" t="s">
        <v>162</v>
      </c>
      <c r="M21" s="95"/>
      <c r="N21" s="98" t="s">
        <v>163</v>
      </c>
      <c r="O21" s="98" t="s">
        <v>164</v>
      </c>
      <c r="P21" s="96"/>
      <c r="Q21" s="96"/>
      <c r="R21" s="96"/>
      <c r="S21" s="96"/>
      <c r="T21" s="96"/>
    </row>
    <row r="22" spans="1:20" x14ac:dyDescent="0.2">
      <c r="A22" s="95"/>
      <c r="B22" s="97"/>
      <c r="C22" s="108"/>
      <c r="D22" s="95"/>
      <c r="E22" s="100"/>
      <c r="F22" s="101" t="s">
        <v>176</v>
      </c>
      <c r="G22" s="102" t="str">
        <f t="shared" ref="G22:G32" si="4">IF(F22&lt;&gt;"",H22*F22,"")</f>
        <v/>
      </c>
      <c r="H22" s="102" t="str">
        <f>IF(E22&lt;&gt;"",(L22+E22*K22)*1.5,"")</f>
        <v/>
      </c>
      <c r="I22" s="103" t="str">
        <f>IF(E22="","",'RA表（オンバラ）'!C21)</f>
        <v/>
      </c>
      <c r="J22" s="104"/>
      <c r="K22" s="105" t="str">
        <f>IF(E22="","",VLOOKUP(O22,$S$9:$T$11,2,1))</f>
        <v/>
      </c>
      <c r="L22" s="100"/>
      <c r="M22" s="95"/>
      <c r="N22" s="96" t="s">
        <v>176</v>
      </c>
      <c r="O22" s="106" t="str">
        <f>IF(E22="","",YEARFRAC(I22,J22,1))</f>
        <v/>
      </c>
      <c r="P22" s="96"/>
      <c r="Q22" s="96"/>
      <c r="R22" s="96"/>
      <c r="S22" s="96"/>
      <c r="T22" s="96"/>
    </row>
    <row r="23" spans="1:20" x14ac:dyDescent="0.2">
      <c r="A23" s="95"/>
      <c r="B23" s="97"/>
      <c r="C23" s="108"/>
      <c r="D23" s="95"/>
      <c r="E23" s="100"/>
      <c r="F23" s="101" t="s">
        <v>176</v>
      </c>
      <c r="G23" s="102" t="str">
        <f t="shared" si="4"/>
        <v/>
      </c>
      <c r="H23" s="102" t="str">
        <f t="shared" ref="H23:H32" si="5">IF(E23&lt;&gt;"",(L23+E23*K23)*1.5,"")</f>
        <v/>
      </c>
      <c r="I23" s="103" t="str">
        <f>IF(E23="","",'RA表（オンバラ）'!C22)</f>
        <v/>
      </c>
      <c r="J23" s="104"/>
      <c r="K23" s="105" t="str">
        <f t="shared" ref="K23:K33" si="6">IF(E23="","",VLOOKUP(O23,$S$9:$T$11,2,1))</f>
        <v/>
      </c>
      <c r="L23" s="100"/>
      <c r="M23" s="95"/>
      <c r="N23" s="96" t="s">
        <v>176</v>
      </c>
      <c r="O23" s="106" t="str">
        <f t="shared" ref="O23:O33" si="7">IF(E23="","",YEARFRAC(I23,J23,1))</f>
        <v/>
      </c>
      <c r="P23" s="96"/>
      <c r="Q23" s="96"/>
      <c r="R23" s="96"/>
      <c r="S23" s="96"/>
      <c r="T23" s="96"/>
    </row>
    <row r="24" spans="1:20" x14ac:dyDescent="0.2">
      <c r="A24" s="95"/>
      <c r="B24" s="97"/>
      <c r="C24" s="108"/>
      <c r="D24" s="95" t="s">
        <v>176</v>
      </c>
      <c r="E24" s="100"/>
      <c r="F24" s="101" t="s">
        <v>176</v>
      </c>
      <c r="G24" s="102" t="str">
        <f t="shared" si="4"/>
        <v/>
      </c>
      <c r="H24" s="102" t="str">
        <f t="shared" si="5"/>
        <v/>
      </c>
      <c r="I24" s="103" t="str">
        <f>IF(E24="","",'RA表（オンバラ）'!C23)</f>
        <v/>
      </c>
      <c r="J24" s="104"/>
      <c r="K24" s="105" t="str">
        <f t="shared" si="6"/>
        <v/>
      </c>
      <c r="L24" s="100"/>
      <c r="M24" s="95"/>
      <c r="N24" s="96" t="s">
        <v>176</v>
      </c>
      <c r="O24" s="106" t="str">
        <f t="shared" si="7"/>
        <v/>
      </c>
      <c r="P24" s="96"/>
      <c r="Q24" s="96"/>
      <c r="R24" s="96"/>
      <c r="S24" s="96"/>
      <c r="T24" s="96"/>
    </row>
    <row r="25" spans="1:20" x14ac:dyDescent="0.2">
      <c r="A25" s="95"/>
      <c r="B25" s="97"/>
      <c r="C25" s="108"/>
      <c r="D25" s="95" t="s">
        <v>176</v>
      </c>
      <c r="E25" s="100"/>
      <c r="F25" s="101" t="s">
        <v>176</v>
      </c>
      <c r="G25" s="102" t="str">
        <f t="shared" si="4"/>
        <v/>
      </c>
      <c r="H25" s="102" t="str">
        <f t="shared" si="5"/>
        <v/>
      </c>
      <c r="I25" s="103" t="str">
        <f>IF(E25="","",'RA表（オンバラ）'!C24)</f>
        <v/>
      </c>
      <c r="J25" s="104"/>
      <c r="K25" s="105" t="str">
        <f t="shared" si="6"/>
        <v/>
      </c>
      <c r="L25" s="100"/>
      <c r="M25" s="95"/>
      <c r="N25" s="96" t="s">
        <v>176</v>
      </c>
      <c r="O25" s="106" t="str">
        <f t="shared" si="7"/>
        <v/>
      </c>
      <c r="P25" s="96"/>
      <c r="Q25" s="96"/>
      <c r="R25" s="96"/>
      <c r="S25" s="96"/>
      <c r="T25" s="96"/>
    </row>
    <row r="26" spans="1:20" x14ac:dyDescent="0.2">
      <c r="A26" s="95"/>
      <c r="B26" s="97"/>
      <c r="C26" s="108"/>
      <c r="D26" s="95" t="s">
        <v>176</v>
      </c>
      <c r="E26" s="100"/>
      <c r="F26" s="101" t="s">
        <v>176</v>
      </c>
      <c r="G26" s="102" t="str">
        <f t="shared" si="4"/>
        <v/>
      </c>
      <c r="H26" s="102" t="str">
        <f t="shared" si="5"/>
        <v/>
      </c>
      <c r="I26" s="103" t="str">
        <f>IF(E26="","",'RA表（オンバラ）'!C25)</f>
        <v/>
      </c>
      <c r="J26" s="104"/>
      <c r="K26" s="105" t="str">
        <f t="shared" si="6"/>
        <v/>
      </c>
      <c r="L26" s="100"/>
      <c r="M26" s="95"/>
      <c r="N26" s="96" t="s">
        <v>176</v>
      </c>
      <c r="O26" s="106" t="str">
        <f t="shared" si="7"/>
        <v/>
      </c>
      <c r="P26" s="96"/>
      <c r="Q26" s="96"/>
      <c r="R26" s="96"/>
      <c r="S26" s="96"/>
      <c r="T26" s="96"/>
    </row>
    <row r="27" spans="1:20" x14ac:dyDescent="0.2">
      <c r="A27" s="95"/>
      <c r="B27" s="97"/>
      <c r="C27" s="108"/>
      <c r="D27" s="95" t="s">
        <v>176</v>
      </c>
      <c r="E27" s="100"/>
      <c r="F27" s="101" t="s">
        <v>176</v>
      </c>
      <c r="G27" s="102" t="str">
        <f t="shared" si="4"/>
        <v/>
      </c>
      <c r="H27" s="102" t="str">
        <f t="shared" si="5"/>
        <v/>
      </c>
      <c r="I27" s="103" t="str">
        <f>IF(E27="","",'RA表（オンバラ）'!C26)</f>
        <v/>
      </c>
      <c r="J27" s="104"/>
      <c r="K27" s="105" t="str">
        <f t="shared" si="6"/>
        <v/>
      </c>
      <c r="L27" s="100"/>
      <c r="M27" s="95"/>
      <c r="N27" s="96" t="s">
        <v>176</v>
      </c>
      <c r="O27" s="106" t="str">
        <f t="shared" si="7"/>
        <v/>
      </c>
      <c r="P27" s="96"/>
      <c r="Q27" s="96"/>
      <c r="R27" s="96"/>
      <c r="S27" s="96"/>
      <c r="T27" s="96"/>
    </row>
    <row r="28" spans="1:20" x14ac:dyDescent="0.2">
      <c r="A28" s="95"/>
      <c r="B28" s="97"/>
      <c r="C28" s="108"/>
      <c r="D28" s="95" t="s">
        <v>176</v>
      </c>
      <c r="E28" s="100"/>
      <c r="F28" s="101" t="s">
        <v>176</v>
      </c>
      <c r="G28" s="102" t="str">
        <f t="shared" si="4"/>
        <v/>
      </c>
      <c r="H28" s="102" t="str">
        <f t="shared" si="5"/>
        <v/>
      </c>
      <c r="I28" s="103" t="str">
        <f>IF(E28="","",'RA表（オンバラ）'!C27)</f>
        <v/>
      </c>
      <c r="J28" s="104"/>
      <c r="K28" s="105" t="str">
        <f t="shared" si="6"/>
        <v/>
      </c>
      <c r="L28" s="100"/>
      <c r="M28" s="95"/>
      <c r="N28" s="96" t="s">
        <v>176</v>
      </c>
      <c r="O28" s="106" t="str">
        <f t="shared" si="7"/>
        <v/>
      </c>
      <c r="P28" s="96"/>
      <c r="Q28" s="96"/>
      <c r="R28" s="96"/>
      <c r="S28" s="96"/>
      <c r="T28" s="96"/>
    </row>
    <row r="29" spans="1:20" x14ac:dyDescent="0.2">
      <c r="A29" s="95"/>
      <c r="B29" s="97"/>
      <c r="C29" s="108"/>
      <c r="D29" s="95" t="s">
        <v>176</v>
      </c>
      <c r="E29" s="100"/>
      <c r="F29" s="101" t="s">
        <v>176</v>
      </c>
      <c r="G29" s="102" t="str">
        <f t="shared" si="4"/>
        <v/>
      </c>
      <c r="H29" s="102" t="str">
        <f t="shared" si="5"/>
        <v/>
      </c>
      <c r="I29" s="103" t="str">
        <f>IF(E29="","",'RA表（オンバラ）'!C28)</f>
        <v/>
      </c>
      <c r="J29" s="104"/>
      <c r="K29" s="105" t="str">
        <f t="shared" si="6"/>
        <v/>
      </c>
      <c r="L29" s="100"/>
      <c r="M29" s="95"/>
      <c r="N29" s="96" t="s">
        <v>176</v>
      </c>
      <c r="O29" s="106" t="str">
        <f t="shared" si="7"/>
        <v/>
      </c>
      <c r="P29" s="96"/>
      <c r="Q29" s="96"/>
      <c r="R29" s="96"/>
      <c r="S29" s="96"/>
      <c r="T29" s="96"/>
    </row>
    <row r="30" spans="1:20" x14ac:dyDescent="0.2">
      <c r="A30" s="95"/>
      <c r="B30" s="97"/>
      <c r="C30" s="108"/>
      <c r="D30" s="95" t="s">
        <v>176</v>
      </c>
      <c r="E30" s="100"/>
      <c r="F30" s="101" t="s">
        <v>176</v>
      </c>
      <c r="G30" s="102" t="str">
        <f t="shared" si="4"/>
        <v/>
      </c>
      <c r="H30" s="102" t="str">
        <f t="shared" si="5"/>
        <v/>
      </c>
      <c r="I30" s="103" t="str">
        <f>IF(E30="","",'RA表（オンバラ）'!C29)</f>
        <v/>
      </c>
      <c r="J30" s="104"/>
      <c r="K30" s="105" t="str">
        <f t="shared" si="6"/>
        <v/>
      </c>
      <c r="L30" s="100"/>
      <c r="M30" s="95"/>
      <c r="N30" s="96" t="s">
        <v>176</v>
      </c>
      <c r="O30" s="106" t="str">
        <f t="shared" si="7"/>
        <v/>
      </c>
      <c r="P30" s="96"/>
      <c r="Q30" s="96"/>
      <c r="R30" s="96"/>
      <c r="S30" s="96"/>
      <c r="T30" s="96"/>
    </row>
    <row r="31" spans="1:20" x14ac:dyDescent="0.2">
      <c r="A31" s="95"/>
      <c r="B31" s="97"/>
      <c r="C31" s="108"/>
      <c r="D31" s="95" t="s">
        <v>176</v>
      </c>
      <c r="E31" s="100"/>
      <c r="F31" s="101" t="s">
        <v>176</v>
      </c>
      <c r="G31" s="102" t="str">
        <f t="shared" si="4"/>
        <v/>
      </c>
      <c r="H31" s="102" t="str">
        <f t="shared" si="5"/>
        <v/>
      </c>
      <c r="I31" s="103" t="str">
        <f>IF(E31="","",'RA表（オンバラ）'!C30)</f>
        <v/>
      </c>
      <c r="J31" s="104"/>
      <c r="K31" s="105" t="str">
        <f t="shared" si="6"/>
        <v/>
      </c>
      <c r="L31" s="100"/>
      <c r="M31" s="95"/>
      <c r="N31" s="96" t="s">
        <v>176</v>
      </c>
      <c r="O31" s="106" t="str">
        <f t="shared" si="7"/>
        <v/>
      </c>
      <c r="P31" s="96"/>
      <c r="Q31" s="96"/>
    </row>
    <row r="32" spans="1:20" x14ac:dyDescent="0.2">
      <c r="A32" s="95"/>
      <c r="B32" s="97"/>
      <c r="C32" s="108"/>
      <c r="D32" s="95" t="s">
        <v>176</v>
      </c>
      <c r="E32" s="100"/>
      <c r="F32" s="101" t="s">
        <v>176</v>
      </c>
      <c r="G32" s="102" t="str">
        <f t="shared" si="4"/>
        <v/>
      </c>
      <c r="H32" s="102" t="str">
        <f t="shared" si="5"/>
        <v/>
      </c>
      <c r="I32" s="103" t="str">
        <f>IF(E32="","",'RA表（オンバラ）'!C31)</f>
        <v/>
      </c>
      <c r="J32" s="104"/>
      <c r="K32" s="105" t="str">
        <f t="shared" si="6"/>
        <v/>
      </c>
      <c r="L32" s="100"/>
      <c r="M32" s="95"/>
      <c r="N32" s="96" t="s">
        <v>176</v>
      </c>
      <c r="O32" s="106" t="str">
        <f t="shared" si="7"/>
        <v/>
      </c>
      <c r="P32" s="96"/>
      <c r="Q32" s="96"/>
    </row>
    <row r="33" spans="1:17" x14ac:dyDescent="0.2">
      <c r="A33" s="95"/>
      <c r="B33" s="112" t="s">
        <v>174</v>
      </c>
      <c r="C33" s="113"/>
      <c r="D33" s="112"/>
      <c r="E33" s="114"/>
      <c r="F33" s="115"/>
      <c r="G33" s="112"/>
      <c r="H33" s="112"/>
      <c r="I33" s="112" t="str">
        <f>IF(E33="","",'RA表（オンバラ）'!C32)</f>
        <v/>
      </c>
      <c r="J33" s="112"/>
      <c r="K33" s="112" t="str">
        <f t="shared" si="6"/>
        <v/>
      </c>
      <c r="L33" s="112"/>
      <c r="N33" s="112" t="s">
        <v>176</v>
      </c>
      <c r="O33" s="112" t="str">
        <f t="shared" si="7"/>
        <v/>
      </c>
      <c r="P33" s="96"/>
      <c r="Q33" s="96"/>
    </row>
    <row r="34" spans="1:17" s="94" customFormat="1" x14ac:dyDescent="0.2">
      <c r="E34" s="116">
        <f>SUM(E22:E33)</f>
        <v>0</v>
      </c>
      <c r="F34" s="92" t="str">
        <f>IFERROR(G34/H34,"")</f>
        <v/>
      </c>
      <c r="G34" s="116">
        <f>SUM(G22:G33)</f>
        <v>0</v>
      </c>
      <c r="H34" s="116">
        <f>SUM(H22:H33)</f>
        <v>0</v>
      </c>
    </row>
    <row r="35" spans="1:17" s="94" customFormat="1" x14ac:dyDescent="0.2">
      <c r="E35" s="116"/>
      <c r="F35" s="92"/>
      <c r="G35" s="116"/>
      <c r="H35" s="116"/>
    </row>
    <row r="36" spans="1:17" s="94" customFormat="1" x14ac:dyDescent="0.2">
      <c r="A36" s="94" t="s">
        <v>175</v>
      </c>
      <c r="E36" s="117"/>
      <c r="F36" s="116"/>
      <c r="H36" s="25" t="s">
        <v>7</v>
      </c>
    </row>
    <row r="37" spans="1:17" x14ac:dyDescent="0.2">
      <c r="A37" s="95"/>
      <c r="B37" s="98" t="s">
        <v>155</v>
      </c>
      <c r="C37" s="98" t="s">
        <v>134</v>
      </c>
      <c r="D37" s="98" t="s">
        <v>156</v>
      </c>
      <c r="E37" s="98" t="s">
        <v>96</v>
      </c>
      <c r="F37" s="98" t="s">
        <v>157</v>
      </c>
      <c r="G37" s="98" t="s">
        <v>158</v>
      </c>
      <c r="H37" s="98" t="s">
        <v>159</v>
      </c>
      <c r="N37" s="98" t="s">
        <v>163</v>
      </c>
    </row>
    <row r="38" spans="1:17" x14ac:dyDescent="0.2">
      <c r="A38" s="95"/>
      <c r="B38" s="97"/>
      <c r="C38" s="108"/>
      <c r="D38" s="95" t="s">
        <v>176</v>
      </c>
      <c r="E38" s="100"/>
      <c r="F38" s="101" t="s">
        <v>176</v>
      </c>
      <c r="G38" s="102" t="str">
        <f>IF(F38&lt;&gt;"",E38*F38,"")</f>
        <v/>
      </c>
      <c r="H38" s="102"/>
      <c r="I38" s="94"/>
      <c r="J38" s="94"/>
      <c r="K38" s="94"/>
      <c r="L38" s="94"/>
      <c r="N38" s="96" t="s">
        <v>176</v>
      </c>
    </row>
    <row r="39" spans="1:17" x14ac:dyDescent="0.2">
      <c r="A39" s="95"/>
      <c r="B39" s="97"/>
      <c r="C39" s="108"/>
      <c r="D39" s="95" t="s">
        <v>176</v>
      </c>
      <c r="E39" s="100"/>
      <c r="F39" s="101" t="s">
        <v>176</v>
      </c>
      <c r="G39" s="102" t="str">
        <f>IF(F39&lt;&gt;"",E39*F39,"")</f>
        <v/>
      </c>
      <c r="H39" s="102"/>
      <c r="I39" s="94"/>
      <c r="J39" s="94"/>
      <c r="K39" s="94"/>
      <c r="L39" s="94"/>
      <c r="N39" s="96" t="s">
        <v>176</v>
      </c>
    </row>
    <row r="40" spans="1:17" x14ac:dyDescent="0.2">
      <c r="A40" s="95"/>
      <c r="B40" s="97"/>
      <c r="C40" s="108"/>
      <c r="D40" s="95" t="s">
        <v>176</v>
      </c>
      <c r="E40" s="100"/>
      <c r="F40" s="101" t="s">
        <v>176</v>
      </c>
      <c r="G40" s="102" t="str">
        <f>IF(F40&lt;&gt;"",E40*F40,"")</f>
        <v/>
      </c>
      <c r="H40" s="102"/>
      <c r="I40" s="94"/>
      <c r="J40" s="94"/>
      <c r="K40" s="94"/>
      <c r="L40" s="94"/>
      <c r="N40" s="96" t="s">
        <v>176</v>
      </c>
    </row>
    <row r="41" spans="1:17" x14ac:dyDescent="0.2">
      <c r="A41" s="95"/>
      <c r="B41" s="97"/>
      <c r="C41" s="108"/>
      <c r="D41" s="95" t="s">
        <v>176</v>
      </c>
      <c r="E41" s="100"/>
      <c r="F41" s="101" t="s">
        <v>176</v>
      </c>
      <c r="G41" s="102"/>
      <c r="H41" s="102"/>
      <c r="I41" s="94"/>
      <c r="J41" s="94"/>
      <c r="K41" s="94"/>
      <c r="L41" s="94"/>
      <c r="N41" s="96" t="s">
        <v>176</v>
      </c>
    </row>
    <row r="42" spans="1:17" x14ac:dyDescent="0.2">
      <c r="A42" s="95"/>
      <c r="B42" s="97"/>
      <c r="C42" s="108"/>
      <c r="D42" s="95" t="s">
        <v>176</v>
      </c>
      <c r="E42" s="100"/>
      <c r="F42" s="101" t="s">
        <v>176</v>
      </c>
      <c r="G42" s="102"/>
      <c r="H42" s="102"/>
      <c r="I42" s="94"/>
      <c r="J42" s="94"/>
      <c r="K42" s="94"/>
      <c r="L42" s="94"/>
      <c r="N42" s="96" t="s">
        <v>176</v>
      </c>
    </row>
    <row r="43" spans="1:17" x14ac:dyDescent="0.2">
      <c r="A43" s="95"/>
      <c r="B43" s="97"/>
      <c r="C43" s="108"/>
      <c r="D43" s="95" t="s">
        <v>176</v>
      </c>
      <c r="E43" s="100"/>
      <c r="F43" s="101" t="s">
        <v>176</v>
      </c>
      <c r="G43" s="102"/>
      <c r="H43" s="102"/>
      <c r="I43" s="94"/>
      <c r="J43" s="94"/>
      <c r="K43" s="94"/>
      <c r="L43" s="94"/>
      <c r="N43" s="96" t="s">
        <v>176</v>
      </c>
    </row>
    <row r="44" spans="1:17" x14ac:dyDescent="0.2">
      <c r="A44" s="95"/>
      <c r="B44" s="97"/>
      <c r="C44" s="108"/>
      <c r="D44" s="95" t="s">
        <v>176</v>
      </c>
      <c r="E44" s="100"/>
      <c r="F44" s="101" t="s">
        <v>176</v>
      </c>
      <c r="G44" s="102"/>
      <c r="H44" s="102"/>
      <c r="I44" s="94"/>
      <c r="J44" s="94"/>
      <c r="K44" s="94"/>
      <c r="L44" s="94"/>
      <c r="N44" s="96" t="s">
        <v>176</v>
      </c>
    </row>
    <row r="45" spans="1:17" x14ac:dyDescent="0.2">
      <c r="A45" s="95"/>
      <c r="B45" s="97"/>
      <c r="C45" s="108"/>
      <c r="D45" s="95" t="s">
        <v>176</v>
      </c>
      <c r="E45" s="100"/>
      <c r="F45" s="101" t="s">
        <v>176</v>
      </c>
      <c r="G45" s="102"/>
      <c r="H45" s="102"/>
      <c r="I45" s="94"/>
      <c r="J45" s="94"/>
      <c r="K45" s="94"/>
      <c r="L45" s="94"/>
      <c r="N45" s="96" t="s">
        <v>176</v>
      </c>
    </row>
    <row r="46" spans="1:17" x14ac:dyDescent="0.2">
      <c r="A46" s="95"/>
      <c r="B46" s="97"/>
      <c r="C46" s="108"/>
      <c r="D46" s="95" t="s">
        <v>176</v>
      </c>
      <c r="E46" s="100"/>
      <c r="F46" s="101" t="s">
        <v>176</v>
      </c>
      <c r="G46" s="102"/>
      <c r="H46" s="102"/>
      <c r="I46" s="94"/>
      <c r="J46" s="94"/>
      <c r="K46" s="94"/>
      <c r="L46" s="94"/>
      <c r="N46" s="96" t="s">
        <v>176</v>
      </c>
    </row>
    <row r="47" spans="1:17" x14ac:dyDescent="0.2">
      <c r="A47" s="95"/>
      <c r="B47" s="97"/>
      <c r="C47" s="108"/>
      <c r="D47" s="95" t="s">
        <v>176</v>
      </c>
      <c r="E47" s="100"/>
      <c r="F47" s="101" t="s">
        <v>176</v>
      </c>
      <c r="G47" s="102"/>
      <c r="H47" s="102"/>
      <c r="I47" s="94"/>
      <c r="J47" s="94"/>
      <c r="K47" s="94"/>
      <c r="L47" s="94"/>
      <c r="N47" s="96" t="s">
        <v>176</v>
      </c>
    </row>
    <row r="48" spans="1:17" x14ac:dyDescent="0.2">
      <c r="A48" s="95"/>
      <c r="B48" s="97"/>
      <c r="C48" s="108"/>
      <c r="D48" s="95" t="s">
        <v>176</v>
      </c>
      <c r="E48" s="100"/>
      <c r="F48" s="101" t="s">
        <v>176</v>
      </c>
      <c r="G48" s="102"/>
      <c r="H48" s="102"/>
      <c r="I48" s="94"/>
      <c r="J48" s="94"/>
      <c r="K48" s="94"/>
      <c r="L48" s="94"/>
      <c r="N48" s="96" t="s">
        <v>176</v>
      </c>
    </row>
    <row r="49" spans="1:14" x14ac:dyDescent="0.2">
      <c r="A49" s="95"/>
      <c r="B49" s="112" t="s">
        <v>174</v>
      </c>
      <c r="C49" s="113"/>
      <c r="D49" s="112" t="s">
        <v>176</v>
      </c>
      <c r="E49" s="114"/>
      <c r="F49" s="115" t="s">
        <v>176</v>
      </c>
      <c r="G49" s="112"/>
      <c r="H49" s="112"/>
      <c r="I49" s="118"/>
      <c r="N49" s="112" t="s">
        <v>176</v>
      </c>
    </row>
    <row r="50" spans="1:14" s="94" customFormat="1" x14ac:dyDescent="0.2"/>
    <row r="51" spans="1:14" s="94" customFormat="1" x14ac:dyDescent="0.2"/>
    <row r="52" spans="1:14" s="94" customFormat="1" x14ac:dyDescent="0.2"/>
    <row r="53" spans="1:14" s="94" customFormat="1" x14ac:dyDescent="0.2"/>
    <row r="54" spans="1:14" s="94" customFormat="1" x14ac:dyDescent="0.2"/>
    <row r="55" spans="1:14" s="94" customFormat="1" x14ac:dyDescent="0.2"/>
    <row r="56" spans="1:14" s="94" customFormat="1" x14ac:dyDescent="0.2"/>
    <row r="57" spans="1:14" s="94" customFormat="1" x14ac:dyDescent="0.2"/>
    <row r="58" spans="1:14" s="94" customFormat="1" x14ac:dyDescent="0.2"/>
    <row r="59" spans="1:14" s="94" customFormat="1" x14ac:dyDescent="0.2"/>
    <row r="60" spans="1:14" s="94" customFormat="1" x14ac:dyDescent="0.2"/>
    <row r="61" spans="1:14" s="94" customFormat="1" x14ac:dyDescent="0.2"/>
    <row r="62" spans="1:14" s="94" customFormat="1" x14ac:dyDescent="0.2"/>
    <row r="63" spans="1:14" s="94" customFormat="1" x14ac:dyDescent="0.2"/>
    <row r="64" spans="1:14" s="94" customFormat="1" x14ac:dyDescent="0.2"/>
    <row r="65" s="94" customFormat="1" x14ac:dyDescent="0.2"/>
    <row r="66" s="94" customFormat="1" x14ac:dyDescent="0.2"/>
    <row r="67" s="94" customFormat="1" x14ac:dyDescent="0.2"/>
    <row r="68" s="94" customFormat="1" x14ac:dyDescent="0.2"/>
    <row r="69" s="94" customFormat="1" x14ac:dyDescent="0.2"/>
    <row r="70" s="94" customFormat="1" x14ac:dyDescent="0.2"/>
    <row r="71" s="94" customFormat="1" x14ac:dyDescent="0.2"/>
    <row r="72" s="94" customFormat="1" x14ac:dyDescent="0.2"/>
    <row r="73" s="94" customFormat="1" x14ac:dyDescent="0.2"/>
    <row r="74" s="94" customFormat="1" x14ac:dyDescent="0.2"/>
    <row r="75" s="94" customFormat="1" x14ac:dyDescent="0.2"/>
    <row r="76" s="94" customFormat="1" x14ac:dyDescent="0.2"/>
    <row r="77" s="94" customFormat="1" x14ac:dyDescent="0.2"/>
    <row r="78" s="94" customFormat="1" x14ac:dyDescent="0.2"/>
    <row r="79" s="94" customFormat="1" x14ac:dyDescent="0.2"/>
    <row r="80" s="94" customFormat="1" x14ac:dyDescent="0.2"/>
    <row r="81" s="94" customFormat="1" x14ac:dyDescent="0.2"/>
    <row r="82" s="94" customFormat="1" x14ac:dyDescent="0.2"/>
    <row r="83" s="94" customFormat="1" x14ac:dyDescent="0.2"/>
    <row r="84" s="94" customFormat="1" x14ac:dyDescent="0.2"/>
    <row r="85" s="94" customFormat="1" x14ac:dyDescent="0.2"/>
    <row r="86" s="94" customFormat="1" x14ac:dyDescent="0.2"/>
    <row r="87" s="94" customFormat="1" x14ac:dyDescent="0.2"/>
    <row r="88" s="94" customFormat="1" x14ac:dyDescent="0.2"/>
    <row r="89" s="94" customFormat="1" x14ac:dyDescent="0.2"/>
    <row r="90" s="94" customFormat="1" x14ac:dyDescent="0.2"/>
    <row r="91" s="94" customFormat="1" x14ac:dyDescent="0.2"/>
    <row r="92" s="94" customFormat="1" x14ac:dyDescent="0.2"/>
    <row r="93" s="94" customFormat="1" x14ac:dyDescent="0.2"/>
    <row r="94" s="94" customFormat="1" x14ac:dyDescent="0.2"/>
    <row r="95" s="94" customFormat="1" x14ac:dyDescent="0.2"/>
    <row r="96" s="94" customFormat="1" x14ac:dyDescent="0.2"/>
    <row r="97" s="94" customFormat="1" x14ac:dyDescent="0.2"/>
    <row r="98" s="94" customFormat="1" x14ac:dyDescent="0.2"/>
    <row r="99" s="94" customFormat="1" x14ac:dyDescent="0.2"/>
    <row r="100" s="94" customFormat="1" x14ac:dyDescent="0.2"/>
    <row r="101" s="94" customFormat="1" x14ac:dyDescent="0.2"/>
    <row r="102" s="94" customFormat="1" x14ac:dyDescent="0.2"/>
    <row r="103" s="94" customFormat="1" x14ac:dyDescent="0.2"/>
    <row r="104" s="94" customFormat="1" x14ac:dyDescent="0.2"/>
    <row r="105" s="94" customFormat="1" x14ac:dyDescent="0.2"/>
    <row r="106" s="94" customFormat="1" x14ac:dyDescent="0.2"/>
    <row r="107" s="94" customFormat="1" x14ac:dyDescent="0.2"/>
    <row r="108" s="94" customFormat="1" x14ac:dyDescent="0.2"/>
    <row r="109" s="94" customFormat="1" x14ac:dyDescent="0.2"/>
    <row r="110" s="94" customFormat="1" x14ac:dyDescent="0.2"/>
    <row r="111" s="94" customFormat="1" x14ac:dyDescent="0.2"/>
    <row r="112" s="94" customFormat="1" x14ac:dyDescent="0.2"/>
    <row r="113" s="94" customFormat="1" x14ac:dyDescent="0.2"/>
    <row r="114" s="94" customFormat="1" x14ac:dyDescent="0.2"/>
    <row r="115" s="94" customFormat="1" x14ac:dyDescent="0.2"/>
    <row r="116" s="94" customFormat="1" x14ac:dyDescent="0.2"/>
    <row r="117" s="94" customFormat="1" x14ac:dyDescent="0.2"/>
    <row r="118" s="94" customFormat="1" x14ac:dyDescent="0.2"/>
    <row r="119" s="94" customFormat="1" x14ac:dyDescent="0.2"/>
    <row r="120" s="94" customFormat="1" x14ac:dyDescent="0.2"/>
    <row r="121" s="94" customFormat="1" x14ac:dyDescent="0.2"/>
    <row r="122" s="94" customFormat="1" x14ac:dyDescent="0.2"/>
    <row r="123" s="94" customFormat="1" x14ac:dyDescent="0.2"/>
    <row r="124" s="94" customFormat="1" x14ac:dyDescent="0.2"/>
    <row r="125" s="94" customFormat="1" x14ac:dyDescent="0.2"/>
    <row r="126" s="94" customFormat="1" x14ac:dyDescent="0.2"/>
    <row r="127" s="94" customFormat="1" x14ac:dyDescent="0.2"/>
    <row r="128" s="94" customFormat="1" x14ac:dyDescent="0.2"/>
    <row r="129" s="94" customFormat="1" x14ac:dyDescent="0.2"/>
    <row r="130" s="94" customFormat="1" x14ac:dyDescent="0.2"/>
    <row r="131" s="94" customFormat="1" x14ac:dyDescent="0.2"/>
    <row r="132" s="94" customFormat="1" x14ac:dyDescent="0.2"/>
    <row r="133" s="94" customFormat="1" x14ac:dyDescent="0.2"/>
    <row r="134" s="94" customFormat="1" x14ac:dyDescent="0.2"/>
    <row r="135" s="94" customFormat="1" x14ac:dyDescent="0.2"/>
    <row r="136" s="94" customFormat="1" x14ac:dyDescent="0.2"/>
    <row r="137" s="94" customFormat="1" x14ac:dyDescent="0.2"/>
    <row r="138" s="94" customFormat="1" x14ac:dyDescent="0.2"/>
    <row r="139" s="94" customFormat="1" x14ac:dyDescent="0.2"/>
    <row r="140" s="94" customFormat="1" x14ac:dyDescent="0.2"/>
    <row r="141" s="94" customFormat="1" x14ac:dyDescent="0.2"/>
    <row r="142" s="94" customFormat="1" x14ac:dyDescent="0.2"/>
    <row r="143" s="94" customFormat="1" x14ac:dyDescent="0.2"/>
    <row r="144" s="94" customFormat="1" x14ac:dyDescent="0.2"/>
    <row r="145" s="94" customFormat="1" x14ac:dyDescent="0.2"/>
    <row r="146" s="94" customFormat="1" x14ac:dyDescent="0.2"/>
    <row r="147" s="94" customFormat="1" x14ac:dyDescent="0.2"/>
    <row r="148" s="94" customFormat="1" x14ac:dyDescent="0.2"/>
    <row r="149" s="94" customFormat="1" x14ac:dyDescent="0.2"/>
    <row r="150" s="94" customFormat="1" x14ac:dyDescent="0.2"/>
    <row r="151" s="94" customFormat="1" x14ac:dyDescent="0.2"/>
    <row r="152" s="94" customFormat="1" x14ac:dyDescent="0.2"/>
    <row r="153" s="94" customFormat="1" x14ac:dyDescent="0.2"/>
    <row r="154" s="94" customFormat="1" x14ac:dyDescent="0.2"/>
    <row r="155" s="94" customFormat="1" x14ac:dyDescent="0.2"/>
    <row r="156" s="94" customFormat="1" x14ac:dyDescent="0.2"/>
  </sheetData>
  <phoneticPr fontId="4"/>
  <printOptions horizontalCentered="1"/>
  <pageMargins left="0.39370078740157483" right="0.39370078740157483" top="0.78740157480314965" bottom="0.39370078740157483" header="0.19685039370078741" footer="0"/>
  <pageSetup paperSize="9" scale="53" fitToHeight="0" orientation="portrait" cellComments="asDisplayed" verticalDpi="0" r:id="rId1"/>
  <headerFooter alignWithMargins="0">
    <oddHeader>&amp;C&amp;9【ご留意事項】
本フォーマットは可能な限り金融庁告示の趣旨に沿って作成していますが、一部に当局との調整中の論点を含んでいます。開示・運用は各社の責任で行ってください。また、バーゼルⅢワーキングメンバーの確認なく第三者・他社へ再配布することはお控えください。本フォーマットに起因する損害について、作成者・配布者は責任を負いません。</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RA表（オンバラ）</vt:lpstr>
      <vt:lpstr>RA表（オフバラ）</vt:lpstr>
      <vt:lpstr>明細（オンバラ）</vt:lpstr>
      <vt:lpstr>明細（オフバラ）</vt:lpstr>
      <vt:lpstr>'RA表（オフバラ）'!Print_Area</vt:lpstr>
      <vt:lpstr>'RA表（オンバラ）'!Print_Area</vt:lpstr>
      <vt:lpstr>'明細（オフバラ）'!Print_Area</vt:lpstr>
      <vt:lpstr>'明細（オンバラ）'!Print_Area</vt:lpstr>
      <vt:lpstr>'RA表（オフバラ）'!Print_Titles</vt:lpstr>
      <vt:lpstr>'RA表（オンバラ）'!Print_Titles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今関 瞳（ＭＪＩＡ）</dc:creator>
  <cp:lastModifiedBy>平野 麻美（ＭＪＩＡ）</cp:lastModifiedBy>
  <dcterms:created xsi:type="dcterms:W3CDTF">2026-02-25T07:22:03Z</dcterms:created>
  <dcterms:modified xsi:type="dcterms:W3CDTF">2026-02-26T09:12:30Z</dcterms:modified>
</cp:coreProperties>
</file>